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468" windowWidth="15048" windowHeight="12060"/>
  </bookViews>
  <sheets>
    <sheet name="НМЦ 2021" sheetId="4" r:id="rId1"/>
    <sheet name="Лист1" sheetId="5" r:id="rId2"/>
  </sheets>
  <definedNames>
    <definedName name="_xlnm._FilterDatabase" localSheetId="0" hidden="1">'НМЦ 2021'!$C$10:$M$16</definedName>
  </definedNames>
  <calcPr calcId="145621"/>
</workbook>
</file>

<file path=xl/calcChain.xml><?xml version="1.0" encoding="utf-8"?>
<calcChain xmlns="http://schemas.openxmlformats.org/spreadsheetml/2006/main">
  <c r="L10" i="4" l="1"/>
  <c r="P89" i="5" l="1"/>
  <c r="Q89" i="5" s="1"/>
  <c r="Q90" i="5" s="1"/>
  <c r="P87" i="5"/>
  <c r="Q87" i="5" s="1"/>
  <c r="Q88" i="5" s="1"/>
  <c r="P85" i="5"/>
  <c r="Q85" i="5" s="1"/>
  <c r="Q86" i="5" s="1"/>
  <c r="P83" i="5"/>
  <c r="Q83" i="5" s="1"/>
  <c r="Q84" i="5" s="1"/>
  <c r="Q81" i="5"/>
  <c r="Q82" i="5" s="1"/>
  <c r="P81" i="5"/>
  <c r="P79" i="5"/>
  <c r="Q79" i="5" s="1"/>
  <c r="Q80" i="5" s="1"/>
  <c r="P77" i="5"/>
  <c r="Q77" i="5" s="1"/>
  <c r="Q78" i="5" s="1"/>
  <c r="P75" i="5"/>
  <c r="Q75" i="5" s="1"/>
  <c r="Q76" i="5" s="1"/>
  <c r="F74" i="5"/>
  <c r="P73" i="5"/>
  <c r="Q73" i="5" s="1"/>
  <c r="Q74" i="5" s="1"/>
  <c r="F72" i="5"/>
  <c r="P71" i="5"/>
  <c r="Q71" i="5" s="1"/>
  <c r="Q72" i="5" s="1"/>
  <c r="F70" i="5"/>
  <c r="P69" i="5"/>
  <c r="Q69" i="5" s="1"/>
  <c r="Q70" i="5" s="1"/>
  <c r="Q67" i="5"/>
  <c r="Q68" i="5" s="1"/>
  <c r="P67" i="5"/>
  <c r="P65" i="5"/>
  <c r="Q65" i="5" s="1"/>
  <c r="Q66" i="5" s="1"/>
  <c r="P63" i="5"/>
  <c r="Q63" i="5" s="1"/>
  <c r="Q64" i="5" s="1"/>
  <c r="F62" i="5"/>
  <c r="P61" i="5"/>
  <c r="Q61" i="5" s="1"/>
  <c r="Q62" i="5" s="1"/>
  <c r="P59" i="5"/>
  <c r="Q59" i="5" s="1"/>
  <c r="Q60" i="5" s="1"/>
  <c r="Q57" i="5"/>
  <c r="Q58" i="5" s="1"/>
  <c r="P57" i="5"/>
  <c r="P55" i="5"/>
  <c r="Q55" i="5" s="1"/>
  <c r="Q56" i="5" s="1"/>
  <c r="P53" i="5"/>
  <c r="Q53" i="5" s="1"/>
  <c r="Q54" i="5" s="1"/>
  <c r="P51" i="5"/>
  <c r="Q51" i="5" s="1"/>
  <c r="Q52" i="5" s="1"/>
  <c r="Q49" i="5"/>
  <c r="Q50" i="5" s="1"/>
  <c r="P49" i="5"/>
  <c r="P47" i="5"/>
  <c r="Q47" i="5" s="1"/>
  <c r="Q48" i="5" s="1"/>
  <c r="P45" i="5"/>
  <c r="Q45" i="5" s="1"/>
  <c r="Q46" i="5" s="1"/>
  <c r="P43" i="5"/>
  <c r="Q43" i="5" s="1"/>
  <c r="Q44" i="5" s="1"/>
  <c r="Q41" i="5"/>
  <c r="Q42" i="5" s="1"/>
  <c r="P41" i="5"/>
  <c r="P39" i="5"/>
  <c r="Q39" i="5" s="1"/>
  <c r="Q40" i="5" s="1"/>
  <c r="P37" i="5"/>
  <c r="Q37" i="5" s="1"/>
  <c r="Q38" i="5" s="1"/>
  <c r="P35" i="5"/>
  <c r="Q35" i="5" s="1"/>
  <c r="Q36" i="5" s="1"/>
  <c r="Q33" i="5"/>
  <c r="Q34" i="5" s="1"/>
  <c r="P33" i="5"/>
  <c r="P31" i="5"/>
  <c r="Q31" i="5" s="1"/>
  <c r="Q32" i="5" s="1"/>
  <c r="P29" i="5"/>
  <c r="Q29" i="5" s="1"/>
  <c r="Q30" i="5" s="1"/>
  <c r="F28" i="5"/>
  <c r="P27" i="5"/>
  <c r="Q27" i="5" s="1"/>
  <c r="Q28" i="5" s="1"/>
  <c r="F26" i="5"/>
  <c r="P25" i="5"/>
  <c r="Q25" i="5" s="1"/>
  <c r="Q26" i="5" s="1"/>
  <c r="P23" i="5"/>
  <c r="Q23" i="5" s="1"/>
  <c r="Q24" i="5" s="1"/>
  <c r="F22" i="5"/>
  <c r="P21" i="5"/>
  <c r="Q21" i="5" s="1"/>
  <c r="P20" i="5"/>
  <c r="Q20" i="5" s="1"/>
  <c r="Q22" i="5" s="1"/>
  <c r="P18" i="5"/>
  <c r="Q18" i="5" s="1"/>
  <c r="Q19" i="5" s="1"/>
  <c r="P16" i="5"/>
  <c r="Q16" i="5" s="1"/>
  <c r="P14" i="5"/>
  <c r="Q14" i="5" s="1"/>
  <c r="P12" i="5"/>
  <c r="Q12" i="5" s="1"/>
  <c r="Q11" i="5"/>
  <c r="Q13" i="5" s="1"/>
  <c r="P11" i="5"/>
  <c r="P9" i="5"/>
  <c r="Q9" i="5" s="1"/>
  <c r="Q10" i="5" s="1"/>
  <c r="F8" i="5"/>
  <c r="P7" i="5"/>
  <c r="Q7" i="5" s="1"/>
  <c r="Q8" i="5" s="1"/>
  <c r="Q17" i="5" l="1"/>
  <c r="Q91" i="5" s="1"/>
</calcChain>
</file>

<file path=xl/sharedStrings.xml><?xml version="1.0" encoding="utf-8"?>
<sst xmlns="http://schemas.openxmlformats.org/spreadsheetml/2006/main" count="287" uniqueCount="121">
  <si>
    <t>Кол-во</t>
  </si>
  <si>
    <t>Единичные цены (тарифы)</t>
  </si>
  <si>
    <t>Начальная цена, руб.</t>
  </si>
  <si>
    <t>Средняя цена, руб.</t>
  </si>
  <si>
    <t>шт</t>
  </si>
  <si>
    <t>Ед.изм.</t>
  </si>
  <si>
    <t>Администрация</t>
  </si>
  <si>
    <t xml:space="preserve">ИТОГО по виду товара </t>
  </si>
  <si>
    <t>ИТОГО по виду товара</t>
  </si>
  <si>
    <t>Архив</t>
  </si>
  <si>
    <t>Постав-щик 4</t>
  </si>
  <si>
    <t>Постав-щик 5</t>
  </si>
  <si>
    <t>Постав-щик 6</t>
  </si>
  <si>
    <t>Картридж черный для МФУ Xerox Work Centre 3315, оригинальный от производителя устройства или совместимый с ним, с ресурсом тонера не менее 5000 страниц формата А4 при 5% заполнении страницы.</t>
  </si>
  <si>
    <t>Картридж для принтера HP LaserJet Pro 400 M401/Pro 400 MFP M425, оригинальный от производителя устройства или совместимый с ним, с ресурсом тонера не менее 2700 страниц формата А4 при 5% заполнении страницы.  Цвет черный.</t>
  </si>
  <si>
    <t>Картридж для принтеров HP LaserJet P1536/1566/1606, оригинальный от производителя устройства или совместимый с ним, с ресурсом тонера не менее 2100 страниц формата А4 при 5% заполнении страницы. Цвет черный</t>
  </si>
  <si>
    <t xml:space="preserve">Картридж для МФУ Xerox Work Centre 3210/3220, оригинальный от производителя устройства или совместимый с ним, с ресурсом тонера не менее 4100 страниц формата А4 при 5% заполнении страницы. Цвет черный. </t>
  </si>
  <si>
    <t xml:space="preserve">Поставщик 1: </t>
  </si>
  <si>
    <t>Поставщик 3:</t>
  </si>
  <si>
    <t>ООиП</t>
  </si>
  <si>
    <t xml:space="preserve">Картридж  для принтеров HP LaserJet P1160/1320, оригинальный от производителя устройства или совместимый с ним, с ресурсом тонера не менее 2500 страниц формата А4 при 5% заполнении страницы. Цвет черный. </t>
  </si>
  <si>
    <t xml:space="preserve">Картридж  для принтеров HP LaserJet P1102/1102, P1132/1212nf оригинальный от производителя устройства или совместимый с ним, с ресурсом тонера не менее 1600 страниц формата А4 при 5% заполнении страницы. Цвет черный. </t>
  </si>
  <si>
    <t>Пигментные чернила</t>
  </si>
  <si>
    <t xml:space="preserve">Тонер  для МФУ Canon IR 2016/2018/2020/2022/2025/2030/2318/2320оригинальный от производителя устройства или совместимый с ним, с ресурсом тонера не менее 8300 страниц формата А4 при 5% заполнении страницы. Цвет черный. </t>
  </si>
  <si>
    <t xml:space="preserve">Тонер  для МФУ Canon IR 1133/1133A/1133IFоригинальный от производителя устройства или совместимый с ним, с ресурсом тонера не менее 6000 страниц формата А4 при 5% заполнении страницы. Цвет черный. </t>
  </si>
  <si>
    <t xml:space="preserve">Тонер-картридж для цветного МФУ Kyocera FS-C2026MFP/C2126MFP/C2526MFP/P6026CDN/P6526MFP, оригинальный от производителя, с ресурсом тонера не менее 5000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голубой. </t>
  </si>
  <si>
    <t>IV. Обоснование начальной (максимальной) цены  контракта на поставку расходных материалов для копировально-множительной техники</t>
  </si>
  <si>
    <t>Метод обоснования начальной (максимальной) цены: метод сопоставления рыночных цен.</t>
  </si>
  <si>
    <t xml:space="preserve">Способ размещения заказа: электронный аукцион. </t>
  </si>
  <si>
    <t>Начальная (максимальная) цена контракта</t>
  </si>
  <si>
    <t>Итого по виду товара</t>
  </si>
  <si>
    <t>Поставщик 2 :</t>
  </si>
  <si>
    <t>Стоимость, рублей</t>
  </si>
  <si>
    <t>Наименование органа местного самоуправления и его структурного подразделения</t>
  </si>
  <si>
    <t>Наименование объекта закупки</t>
  </si>
  <si>
    <t>Характеристикаобъекта закупки</t>
  </si>
  <si>
    <t xml:space="preserve">№ п/п </t>
  </si>
  <si>
    <t>8 (34675) 50045</t>
  </si>
  <si>
    <t xml:space="preserve"> </t>
  </si>
  <si>
    <t>Заведующий по АХР</t>
  </si>
  <si>
    <t>Брусникин А.И.</t>
  </si>
  <si>
    <t>ЗАГС</t>
  </si>
  <si>
    <t>Сафонова  Т.Н.</t>
  </si>
  <si>
    <t>ОПЕКА</t>
  </si>
  <si>
    <t>Оводова Т.В.</t>
  </si>
  <si>
    <t>Алетдинова Т.А.</t>
  </si>
  <si>
    <t>коммерческое предложение Сиверский</t>
  </si>
  <si>
    <t>коммерческое предложение Альянс-Актив</t>
  </si>
  <si>
    <t>коммерческое предложение Бочкарев</t>
  </si>
  <si>
    <t xml:space="preserve">Картридж для принтера HP LaserJet p2055, p2055d, p2055dn, p2055n, p2055x, оригинальный от производителя устройства или совместимый с ним, с ресурсом тонера не менее 6500 страниц формата А4 при 5% заполнении страницы. Цвет черный. </t>
  </si>
  <si>
    <t xml:space="preserve">Картридж для принтеров и МФУ моделей HP LJ M1120, HP LJ1120a, HP LJ1120h, HP LJ1120n, HP LJ1120w, HP LJ1522n, HP LJ1522nf, HP LJ1503, HP LJ1503n, HP LJ1504, HP LJ1504n, HP LJ1505, HP LJ1505n, HP LJ1506, HP LJ1506n, оригинальный от производителя устройства или совместимый с ним, с ресурсом тонера не менее 2000 страниц формата А4 при 5% заполнении страницы. Цвет черный. </t>
  </si>
  <si>
    <t xml:space="preserve">Тонер  для МФУ Canon IR 2520/2520IF/2525/2525i/2530/2530i оригинальный от производителя устройства или совместимый с ним, с ресурсом тонера не менее 14600 страниц формата А4 при 6% заполнении страницы. Цвет черный. </t>
  </si>
  <si>
    <t xml:space="preserve">Тонер-картридж для цветного МФУ Kyocera FS-C2026MFP/C2126MFP/C2526MFP/P6026CDN/P6526MFP, оригинальный от производителя или совместимый с ним, с ресурсом тонера не менее 7000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черный. </t>
  </si>
  <si>
    <t xml:space="preserve">Тонер-картридж для цветного МФУ Kyocera FS-C2026MFP/C2126MFP/C2526MFP/P6026CDN/P6526MFP, оригинальный от производителя или совместимый с ним, с ресурсом тонера не менее 5000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пурпурный. </t>
  </si>
  <si>
    <t xml:space="preserve">Тонер-картридж для цветного МФУ Kyocera FS-C2026MFP/C2126MFP/C2526MFP/P6026CDN/P6526MFP, оригинальный от производителя или совместимый с ним, с ресурсом тонера не менее 5000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желтый. </t>
  </si>
  <si>
    <t>Чернила для принтера EPSON С1100, оригинальный от производителя устройства или совместимый с ним. Ресурс  4500 стр. Тип печати - Струйная. Цвет черный. Использование картриджа не должно прекращать действие сертификата соответствия печатающего устройства</t>
  </si>
  <si>
    <t xml:space="preserve">          </t>
  </si>
  <si>
    <t xml:space="preserve">Поставщик 4: </t>
  </si>
  <si>
    <t>Поставщик 5 :</t>
  </si>
  <si>
    <t>Поставщик 6:</t>
  </si>
  <si>
    <t>коммерческое предложение СмартОфис</t>
  </si>
  <si>
    <t>коммерческое предложение Комус-Южный Урал</t>
  </si>
  <si>
    <t>коммерческое предложение РедентЧ</t>
  </si>
  <si>
    <t>Картридж  для принтеров HP L/J M 426dnf MFP оригинальный от производителя устройства или совместимый с ним,с ресурсом тонера не менее 6000 страниц . Цвет черный</t>
  </si>
  <si>
    <t>уп</t>
  </si>
  <si>
    <t>Картридж для принтеров Lexmark MB2200 Series HBK оригинальный от производителя устройства,  с ресурсом тонера не менее 6000 страниц формата А4 при 5% заполнении страницы. Цвет печати черный.</t>
  </si>
  <si>
    <t>Чернила для принтера EPSON С1100, оригинальный от производителя устройства или совместимый с ним. Ресурс составляет не менее 6500 страниц при 5% заливке. Тип печати - Струйная. Цвет печати голубой. Использование картриджа не должно прекращать действие сертификата соответствия печатающего устройства.</t>
  </si>
  <si>
    <t>Чернила для принтера EPSON С1100, оригинальный от производителя устройства или совместимый с ним. Ресурс составляет не менее 6500 страниц при 5% заливке. Тип печати - Струйная. Цвет печати пурпурный.</t>
  </si>
  <si>
    <t>Тонер-картридж  для лазерных принтеров  HP Color Laser Jet  CP 1515 n оригинальный от производителя устройства или совместимый с ним. Ресурс не менее 2200 страниц. Цвет печати желтый.</t>
  </si>
  <si>
    <t>Картридж для принтеров МФУ HP LaserJet 3052 оригинальный от производителя устройства или совместимый с ним Ресурс не менее 4000 страниц. Цвет печати черный.</t>
  </si>
  <si>
    <t>Тонер-картридж для FS-6025 / 6030 / 6525 / 6530, оригинальный от производителя устройства или совместимый с ним. Цвет печати черный. Ресурс печати не менее 15000 страниц</t>
  </si>
  <si>
    <t xml:space="preserve">Картридж для принтеров XEROX
DocuCentre SC 2020 оригинальный от производителя устройства или совместимый с ним. Цвет печати черный. Ресурс печати не менее 7000 страниц
</t>
  </si>
  <si>
    <t>Картридж для принтеров XEROX
DocuCentre SC 2020 оригинальный от производителя устройства или совместимый с ним. Цвет печати голубой. Ресурс печати не менее 3000 страниц</t>
  </si>
  <si>
    <t xml:space="preserve">Картридж для принтеров XEROX
DocuCentre SC 2020
оригинальный от производителя устройства или совместимый с ним. Цвет печати желтый. Ресурс печати не менее 3000 страниц
</t>
  </si>
  <si>
    <t>Картридж для принтеров XEROX
DocuCentre SC 2020
оригинальный от производителя устройства или совместимый с ним. Цвет печати пурпурный. Ресурс печати не менее 3000 страниц</t>
  </si>
  <si>
    <t xml:space="preserve">Картридж </t>
  </si>
  <si>
    <t xml:space="preserve">Картридж 
</t>
  </si>
  <si>
    <t xml:space="preserve">Картридж
</t>
  </si>
  <si>
    <t xml:space="preserve"> Картридж 
</t>
  </si>
  <si>
    <t xml:space="preserve">Картридж
</t>
  </si>
  <si>
    <t xml:space="preserve">Картридж
</t>
  </si>
  <si>
    <t xml:space="preserve">Тонер-картридж
 </t>
  </si>
  <si>
    <t xml:space="preserve">Тонер-картридж 
</t>
  </si>
  <si>
    <t xml:space="preserve">Тонер-картридж 
</t>
  </si>
  <si>
    <t xml:space="preserve">Картридж 
</t>
  </si>
  <si>
    <t xml:space="preserve">Тонер-картридж
</t>
  </si>
  <si>
    <t>Пигментные чернила. В упаковке - 6 цветов : черный, голубой,светло-голубой, желтый, пурпурный, светло-пурпурный. Пигментные чернила оригинальные от производителя  печатного устройства Epson L800. Использование чернил не должно прекращать действие сертификата соответствия печатающего устройства. Емкость не менее 100 мл</t>
  </si>
  <si>
    <t>Картридж для принтеров HP Laser MFP 135r оригинальный от производителя устройства или совместимый с ним. Ресурс не менее 1000 страниц. Цвет печати черный.</t>
  </si>
  <si>
    <t>Картридж для принтеров Kyocera ECOSYS M2035d оригинальный от производителя устройства или совместимый с ним. Ресурс печати не менее 7000 страниц..Цвет печати черный.</t>
  </si>
  <si>
    <t>Картридж для принтеров Kyocera ECOSYS M2540dn оригинальный от производителя устройства или совместимый с ним. Ресурс печати не менее 7000 страниц. Цвет печати черный.</t>
  </si>
  <si>
    <t>Картридж для принтеров Kyocera М2735dn оригинальный от производителя устройства или совместимый с ним. Ресурс печати не менее 3000 страниц. Цвет печати черный.</t>
  </si>
  <si>
    <t>Картридж для принтеров Kyocera P 3055dn
оригинальный от производителя устройства или совместимый с ним. Ресурс печати не менее  25000 страниц. Цвет печати черный.</t>
  </si>
  <si>
    <t>Картридж для принтеров HP L/J 1300 оригинальный от производителя устройства или совместимый с ним. Ресурс печати не менее  2 500 страниц. Цвет печати черный.</t>
  </si>
  <si>
    <t>Картридж для принтеров HP L/J 2420 оригинальный от производителя устройства или совместимый с ним. Ресурс печати не менее 12000 страниц. Цвет печати черный.</t>
  </si>
  <si>
    <t>Картридж для принтеров HP L/J 1200 оригинальный от производителя устройства или совместимый с ним. Ресурс печати не менее 3500 страниц. Цвет печати черный.</t>
  </si>
  <si>
    <t>Картридж для принтеров laserjet pro 200 color m251n оригинальный от производителя устройства или совместимый с ним. Ресурс печати не менее 1600 страниц. Цвет печати черный.</t>
  </si>
  <si>
    <t>1*</t>
  </si>
  <si>
    <t>2*</t>
  </si>
  <si>
    <t>3*</t>
  </si>
  <si>
    <t>4*</t>
  </si>
  <si>
    <t>5*</t>
  </si>
  <si>
    <t>6*</t>
  </si>
  <si>
    <t>Итого: Начальная (максимальная) цена контракта: 462 344 (четыреста шестьдесят две тысячи триста сорок четыре) рубля 88 копеек</t>
  </si>
  <si>
    <t>Гл. специалист                                                                                                                                                                                                                                                                                                                                                                                                                                    Н.Б. Королева</t>
  </si>
  <si>
    <t>Картридж для принтеров laserjet pro 200 color m251n оригинальный от производителя устройства или совместимый с ним. Ресурс печати не менее 1800 страниц. Цвет печати голубой.</t>
  </si>
  <si>
    <t>Картридж для принтеров laserjet pro 200 color m251n оригинальный от производителя устройства или совместимый с ним. Ресурс печати не менее 1800 страниц. Цвет печати желтый..</t>
  </si>
  <si>
    <t>Картридж для принтеров laserjet pro 200 color m251n оригинальный от производителя устройства или совместимый с ним. Ресурс печати не менее 1800 страниц. Цвет печати пурпурный.</t>
  </si>
  <si>
    <t>Ед. изм.</t>
  </si>
  <si>
    <t>Приложение 2 к извещению об осуществлении аукциона</t>
  </si>
  <si>
    <t xml:space="preserve"> в электронной форме</t>
  </si>
  <si>
    <t>Обоснование начальной (максимальной) цены  контракта на поставку офисных кресел</t>
  </si>
  <si>
    <t>Заведующий по АХР                                                                              Д.В.Питиримов</t>
  </si>
  <si>
    <t>22 546.33</t>
  </si>
  <si>
    <t>Характеристика  объекта закупки</t>
  </si>
  <si>
    <t xml:space="preserve">Обязательные характеристики:
Вид материала обивки спинки: экокожа
Вид материала обивки сидения: экокожа
Назначение:  для руководителей
Не обязательные характеристики:
Вид материала крестовины: металл
Вид материала подлокотника: экокожа
Наличие механизма регулировки по высоте: да
Наличие подголовника: да
Наличие подлокотников: да
Регулировка угла наклона: да
Тип каркаса: металлический
Дополнительные характеристики:
Высота сидения мм:  ≥470 и ≤580
Высота спинки мм: ≥650 мм и 700
Глубина сидения мм: ≥ 550 и ≤ 600
Максимальная нагрузка на кресло: ≥ 120 кг
Механизм качания: Да
</t>
  </si>
  <si>
    <t xml:space="preserve">Кресло офисное
31.01.12.160 -00000005
</t>
  </si>
  <si>
    <t>Коммерческое предложение  ИП " Бочкарёв Денис Николаевич" № 01-01 Вх-4357 от 16.05.2025</t>
  </si>
  <si>
    <t>Коммерческое предложение ИП "Сиверский Александр Викторович" № 01-01 Вх-4356 от 16.05.2025</t>
  </si>
  <si>
    <t>Коммерческое предложение ООО "АЛЬЯНС-АКТИВ" № 01-01-Вх-4358 от 16.05.2025</t>
  </si>
  <si>
    <t xml:space="preserve">Запросы были направлены в Единую государственную систему поставщиков 16.05.2025 и 19.05.2025 года. Ответ на запрос в течении 3 дней.  Поставщики ответили, что в аукционах не участвуют. </t>
  </si>
  <si>
    <t>Итого: Начальная (максимальная) цена контракта: 112 731(сто двенадцать тысяч семьсот тридцать один) рубль 65 копеек</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</si>
</sst>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scheme val="minor"/>
    </font>
    <font>
      <sz val="11"/>
      <color theme="1"/>
      <name val="Calibri"/>
      <family val="2"/>
      <charset val="204"/>
      <scheme val="minor"/>
    </font>
    <font>
      <sz val="10"/>
      <name val="Times New Roman"/>
      <family val="1"/>
      <charset val="204"/>
    </font>
    <font>
      <sz val="11"/>
      <color theme="1"/>
      <name val="Times New Roman"/>
      <family val="1"/>
      <charset val="204"/>
    </font>
    <font>
      <sz val="14"/>
      <color theme="1"/>
      <name val="Calibri"/>
      <family val="2"/>
      <scheme val="minor"/>
    </font>
    <font>
      <sz val="11"/>
      <color rgb="FF000000"/>
      <name val="Times New Roman"/>
      <family val="1"/>
      <charset val="204"/>
    </font>
    <font>
      <sz val="11"/>
      <name val="Times New Roman"/>
      <family val="1"/>
      <charset val="204"/>
    </font>
    <font>
      <i/>
      <sz val="11"/>
      <color rgb="FF000000"/>
      <name val="Times New Roman"/>
      <family val="1"/>
      <charset val="204"/>
    </font>
    <font>
      <b/>
      <sz val="11"/>
      <name val="Times New Roman"/>
      <family val="1"/>
      <charset val="204"/>
    </font>
    <font>
      <b/>
      <sz val="11"/>
      <color rgb="FF000000"/>
      <name val="Times New Roman"/>
      <family val="1"/>
      <charset val="204"/>
    </font>
    <font>
      <b/>
      <sz val="11"/>
      <color theme="1"/>
      <name val="Times New Roman"/>
      <family val="1"/>
      <charset val="204"/>
    </font>
    <font>
      <sz val="12"/>
      <color theme="1"/>
      <name val="Times New Roman"/>
      <family val="1"/>
      <charset val="204"/>
    </font>
    <font>
      <sz val="12"/>
      <color theme="1"/>
      <name val="Calibri"/>
      <family val="2"/>
      <scheme val="minor"/>
    </font>
    <font>
      <b/>
      <sz val="11"/>
      <color theme="1"/>
      <name val="Calibri"/>
      <family val="2"/>
      <scheme val="minor"/>
    </font>
    <font>
      <b/>
      <i/>
      <sz val="11"/>
      <color rgb="FF000000"/>
      <name val="Times New Roman"/>
      <family val="1"/>
      <charset val="204"/>
    </font>
    <font>
      <sz val="12"/>
      <color rgb="FF000000"/>
      <name val="Times New Roman"/>
      <family val="1"/>
      <charset val="204"/>
    </font>
    <font>
      <sz val="14"/>
      <color theme="1"/>
      <name val="Times New Roman"/>
      <family val="1"/>
      <charset val="204"/>
    </font>
    <font>
      <sz val="12"/>
      <name val="Times New Roman"/>
      <family val="1"/>
      <charset val="204"/>
    </font>
    <font>
      <b/>
      <sz val="12"/>
      <color theme="1"/>
      <name val="Times New Roman"/>
      <family val="1"/>
      <charset val="204"/>
    </font>
    <font>
      <sz val="11"/>
      <name val="Calibri"/>
      <family val="2"/>
      <scheme val="minor"/>
    </font>
    <font>
      <u/>
      <sz val="11"/>
      <color theme="10"/>
      <name val="Calibri"/>
      <family val="2"/>
      <scheme val="minor"/>
    </font>
    <font>
      <u/>
      <sz val="11"/>
      <color theme="10"/>
      <name val="Times New Roman"/>
      <family val="1"/>
      <charset val="204"/>
    </font>
    <font>
      <sz val="11"/>
      <color rgb="FF363A47"/>
      <name val="Times New Roman"/>
      <family val="1"/>
      <charset val="204"/>
    </font>
    <font>
      <sz val="12"/>
      <color theme="1"/>
      <name val="PT Astra Serif"/>
      <family val="1"/>
      <charset val="204"/>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s>
  <cellStyleXfs count="3">
    <xf numFmtId="0" fontId="0" fillId="0" borderId="0"/>
    <xf numFmtId="0" fontId="1" fillId="0" borderId="0"/>
    <xf numFmtId="0" fontId="20" fillId="0" borderId="0" applyNumberFormat="0" applyFill="0" applyBorder="0" applyAlignment="0" applyProtection="0"/>
  </cellStyleXfs>
  <cellXfs count="247">
    <xf numFmtId="0" fontId="0" fillId="0" borderId="0" xfId="0"/>
    <xf numFmtId="2" fontId="3" fillId="0" borderId="0" xfId="0" applyNumberFormat="1" applyFont="1" applyBorder="1" applyAlignment="1">
      <alignment horizontal="center" vertical="center"/>
    </xf>
    <xf numFmtId="0" fontId="3" fillId="0" borderId="0" xfId="0" applyFont="1" applyBorder="1" applyAlignment="1"/>
    <xf numFmtId="1" fontId="3" fillId="0" borderId="0" xfId="0" applyNumberFormat="1" applyFont="1" applyBorder="1" applyAlignment="1">
      <alignment horizontal="center" vertical="center"/>
    </xf>
    <xf numFmtId="0" fontId="3" fillId="0" borderId="0" xfId="0" applyFont="1" applyFill="1" applyBorder="1" applyAlignment="1">
      <alignment horizontal="center" vertical="center"/>
    </xf>
    <xf numFmtId="0" fontId="0" fillId="0" borderId="0" xfId="0" applyFont="1" applyFill="1" applyBorder="1"/>
    <xf numFmtId="0" fontId="2" fillId="0" borderId="0" xfId="0" applyFont="1" applyBorder="1"/>
    <xf numFmtId="0" fontId="3" fillId="0" borderId="0" xfId="0" applyFont="1" applyBorder="1"/>
    <xf numFmtId="0" fontId="0" fillId="0" borderId="0" xfId="0" applyFont="1" applyBorder="1"/>
    <xf numFmtId="0" fontId="0" fillId="0" borderId="0" xfId="0" applyFont="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Border="1" applyAlignment="1"/>
    <xf numFmtId="4" fontId="0" fillId="0" borderId="0" xfId="0" applyNumberFormat="1" applyFont="1" applyFill="1" applyBorder="1"/>
    <xf numFmtId="2" fontId="0" fillId="0" borderId="0" xfId="0" applyNumberFormat="1" applyFont="1" applyFill="1" applyBorder="1"/>
    <xf numFmtId="1" fontId="0" fillId="0" borderId="0" xfId="0" applyNumberFormat="1" applyFont="1" applyBorder="1" applyAlignment="1">
      <alignment horizontal="center" vertical="center"/>
    </xf>
    <xf numFmtId="2" fontId="0" fillId="0" borderId="0" xfId="0" applyNumberFormat="1" applyFont="1" applyBorder="1" applyAlignment="1">
      <alignment horizontal="center" vertical="center"/>
    </xf>
    <xf numFmtId="0" fontId="0" fillId="0" borderId="0" xfId="0" applyFont="1" applyFill="1" applyBorder="1" applyAlignment="1">
      <alignment wrapText="1"/>
    </xf>
    <xf numFmtId="4" fontId="0" fillId="0" borderId="0" xfId="0" applyNumberFormat="1" applyFont="1" applyFill="1" applyBorder="1" applyAlignment="1">
      <alignment wrapText="1"/>
    </xf>
    <xf numFmtId="2" fontId="3" fillId="0" borderId="5" xfId="0" applyNumberFormat="1" applyFont="1" applyBorder="1" applyAlignment="1">
      <alignment horizontal="center" vertical="center" wrapText="1"/>
    </xf>
    <xf numFmtId="2" fontId="3" fillId="0" borderId="5" xfId="0" applyNumberFormat="1" applyFont="1" applyBorder="1" applyAlignment="1">
      <alignment horizontal="justify" vertical="center" wrapText="1"/>
    </xf>
    <xf numFmtId="2" fontId="3" fillId="0" borderId="7" xfId="0" applyNumberFormat="1"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Fill="1" applyBorder="1" applyAlignment="1">
      <alignment horizontal="center" vertical="center" wrapText="1"/>
    </xf>
    <xf numFmtId="0" fontId="5" fillId="0" borderId="1" xfId="0"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4" fontId="3" fillId="0" borderId="3"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2" fontId="3" fillId="0" borderId="4"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2" fontId="5" fillId="0" borderId="1" xfId="0" applyNumberFormat="1" applyFont="1" applyFill="1" applyBorder="1" applyAlignment="1">
      <alignment horizontal="center" vertical="center" wrapText="1"/>
    </xf>
    <xf numFmtId="2" fontId="5" fillId="0" borderId="1" xfId="0" applyNumberFormat="1" applyFont="1" applyFill="1" applyBorder="1" applyAlignment="1">
      <alignment horizontal="left" vertical="center" wrapText="1"/>
    </xf>
    <xf numFmtId="2" fontId="5" fillId="0" borderId="2" xfId="0" applyNumberFormat="1" applyFont="1" applyFill="1" applyBorder="1" applyAlignment="1">
      <alignment horizontal="left" vertical="center" wrapText="1"/>
    </xf>
    <xf numFmtId="1" fontId="5" fillId="0" borderId="2" xfId="0" applyNumberFormat="1" applyFont="1" applyFill="1" applyBorder="1" applyAlignment="1">
      <alignment horizontal="center" vertical="center" wrapText="1"/>
    </xf>
    <xf numFmtId="2" fontId="5" fillId="0" borderId="10" xfId="0" applyNumberFormat="1" applyFont="1" applyFill="1" applyBorder="1" applyAlignment="1">
      <alignment horizontal="left" vertical="center" wrapText="1"/>
    </xf>
    <xf numFmtId="2" fontId="3" fillId="0" borderId="1" xfId="0" applyNumberFormat="1" applyFont="1" applyFill="1" applyBorder="1" applyAlignment="1">
      <alignment horizontal="center" vertical="center"/>
    </xf>
    <xf numFmtId="2" fontId="5" fillId="0" borderId="4" xfId="0" applyNumberFormat="1" applyFont="1" applyFill="1" applyBorder="1" applyAlignment="1">
      <alignment horizontal="center" vertical="center" wrapText="1"/>
    </xf>
    <xf numFmtId="2" fontId="5" fillId="0" borderId="11"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3" fillId="0" borderId="1" xfId="1" applyFont="1" applyFill="1" applyBorder="1" applyAlignment="1">
      <alignment horizontal="center" wrapText="1"/>
    </xf>
    <xf numFmtId="0" fontId="3" fillId="0" borderId="1" xfId="1" applyFont="1" applyFill="1" applyBorder="1" applyAlignment="1">
      <alignment horizontal="center" vertical="center" wrapText="1"/>
    </xf>
    <xf numFmtId="0" fontId="3" fillId="0" borderId="19" xfId="1" applyFont="1" applyFill="1" applyBorder="1" applyAlignment="1">
      <alignment horizontal="center" wrapText="1"/>
    </xf>
    <xf numFmtId="0" fontId="3" fillId="0" borderId="14" xfId="1" applyFont="1" applyFill="1" applyBorder="1" applyAlignment="1">
      <alignment horizontal="center" vertical="center" wrapText="1"/>
    </xf>
    <xf numFmtId="1" fontId="5" fillId="0" borderId="9" xfId="0" applyNumberFormat="1" applyFont="1" applyFill="1" applyBorder="1" applyAlignment="1">
      <alignment horizontal="center" vertical="center" wrapText="1"/>
    </xf>
    <xf numFmtId="2" fontId="5" fillId="0" borderId="16" xfId="0" applyNumberFormat="1" applyFont="1" applyFill="1" applyBorder="1" applyAlignment="1">
      <alignment horizontal="left" vertical="center" wrapText="1"/>
    </xf>
    <xf numFmtId="2" fontId="5" fillId="0" borderId="13" xfId="0" applyNumberFormat="1" applyFont="1" applyFill="1" applyBorder="1" applyAlignment="1">
      <alignment horizontal="left" vertical="center" wrapText="1"/>
    </xf>
    <xf numFmtId="2" fontId="7" fillId="0" borderId="1" xfId="0" applyNumberFormat="1" applyFont="1" applyFill="1" applyBorder="1" applyAlignment="1">
      <alignment horizontal="left" vertical="center" wrapText="1"/>
    </xf>
    <xf numFmtId="2" fontId="5" fillId="0" borderId="13" xfId="0" applyNumberFormat="1" applyFont="1" applyFill="1" applyBorder="1" applyAlignment="1">
      <alignment horizontal="center" vertical="center" wrapText="1"/>
    </xf>
    <xf numFmtId="2" fontId="7" fillId="0" borderId="13" xfId="0" applyNumberFormat="1" applyFont="1" applyFill="1" applyBorder="1" applyAlignment="1">
      <alignment horizontal="left" vertical="center" wrapText="1"/>
    </xf>
    <xf numFmtId="0" fontId="5" fillId="0" borderId="9"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6" fillId="0" borderId="0" xfId="0" quotePrefix="1" applyFont="1" applyBorder="1" applyAlignment="1"/>
    <xf numFmtId="0" fontId="6" fillId="0" borderId="0" xfId="0" applyFont="1" applyBorder="1"/>
    <xf numFmtId="4" fontId="3" fillId="0" borderId="0" xfId="0" applyNumberFormat="1" applyFont="1" applyFill="1" applyBorder="1" applyAlignment="1">
      <alignment horizontal="center" vertical="center" wrapText="1"/>
    </xf>
    <xf numFmtId="2" fontId="5" fillId="0" borderId="2" xfId="0" applyNumberFormat="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0" xfId="0" applyFont="1" applyBorder="1" applyAlignment="1">
      <alignment horizontal="center" vertical="center"/>
    </xf>
    <xf numFmtId="0" fontId="3" fillId="0" borderId="0" xfId="0" applyFont="1" applyBorder="1" applyAlignment="1">
      <alignment horizontal="center"/>
    </xf>
    <xf numFmtId="0" fontId="3" fillId="0" borderId="13" xfId="0" quotePrefix="1" applyFont="1" applyFill="1" applyBorder="1" applyAlignment="1">
      <alignment horizontal="left" wrapText="1"/>
    </xf>
    <xf numFmtId="0" fontId="3" fillId="0" borderId="13" xfId="0" quotePrefix="1"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quotePrefix="1" applyFont="1" applyFill="1" applyBorder="1" applyAlignment="1">
      <alignment horizontal="left" wrapText="1"/>
    </xf>
    <xf numFmtId="4" fontId="3" fillId="0" borderId="0" xfId="0" quotePrefix="1" applyNumberFormat="1" applyFont="1" applyFill="1" applyBorder="1" applyAlignment="1">
      <alignment horizontal="center" vertical="center" wrapText="1"/>
    </xf>
    <xf numFmtId="1" fontId="3" fillId="0" borderId="0" xfId="0" applyNumberFormat="1" applyFont="1" applyFill="1" applyBorder="1" applyAlignment="1">
      <alignment horizontal="center" vertical="center"/>
    </xf>
    <xf numFmtId="2" fontId="3" fillId="0" borderId="0" xfId="0" applyNumberFormat="1" applyFont="1" applyFill="1" applyBorder="1" applyAlignment="1">
      <alignment horizontal="center" vertical="center"/>
    </xf>
    <xf numFmtId="0" fontId="3" fillId="0" borderId="0" xfId="0" applyFont="1" applyFill="1" applyBorder="1"/>
    <xf numFmtId="0" fontId="3" fillId="0" borderId="13" xfId="0" quotePrefix="1" applyFont="1" applyFill="1" applyBorder="1" applyAlignment="1">
      <alignment horizontal="center" wrapText="1"/>
    </xf>
    <xf numFmtId="0" fontId="3" fillId="0" borderId="15" xfId="1" applyFont="1" applyFill="1" applyBorder="1" applyAlignment="1">
      <alignment horizontal="center" vertical="center" wrapText="1"/>
    </xf>
    <xf numFmtId="0" fontId="3" fillId="0" borderId="20" xfId="1" applyFont="1" applyFill="1" applyBorder="1" applyAlignment="1">
      <alignment horizontal="center" vertical="center" wrapText="1"/>
    </xf>
    <xf numFmtId="0" fontId="4" fillId="0" borderId="0" xfId="0" applyFont="1" applyBorder="1" applyAlignment="1">
      <alignment horizontal="center" vertical="center"/>
    </xf>
    <xf numFmtId="0" fontId="9" fillId="0" borderId="7" xfId="0" applyFont="1" applyFill="1" applyBorder="1" applyAlignment="1">
      <alignment horizontal="center" vertical="center" wrapText="1"/>
    </xf>
    <xf numFmtId="0" fontId="9" fillId="0" borderId="7" xfId="0" applyFont="1" applyFill="1" applyBorder="1" applyAlignment="1">
      <alignment horizontal="right" vertical="center" wrapText="1"/>
    </xf>
    <xf numFmtId="1" fontId="9" fillId="0" borderId="3" xfId="0" applyNumberFormat="1" applyFont="1" applyFill="1" applyBorder="1" applyAlignment="1">
      <alignment horizontal="center" vertical="center" wrapText="1"/>
    </xf>
    <xf numFmtId="2" fontId="9" fillId="0" borderId="7" xfId="0" applyNumberFormat="1" applyFont="1" applyFill="1" applyBorder="1" applyAlignment="1">
      <alignment horizontal="right" vertical="center" wrapText="1"/>
    </xf>
    <xf numFmtId="0" fontId="9" fillId="0" borderId="5" xfId="0" applyFont="1" applyFill="1" applyBorder="1" applyAlignment="1">
      <alignment horizontal="right" vertical="center" wrapText="1"/>
    </xf>
    <xf numFmtId="0" fontId="12" fillId="0" borderId="0" xfId="0" applyFont="1" applyBorder="1"/>
    <xf numFmtId="0" fontId="11" fillId="0" borderId="0" xfId="0" applyFont="1" applyFill="1" applyBorder="1" applyAlignment="1">
      <alignment horizontal="center" vertical="center"/>
    </xf>
    <xf numFmtId="0" fontId="9" fillId="0" borderId="1" xfId="0" applyFont="1" applyFill="1" applyBorder="1" applyAlignment="1">
      <alignment horizontal="center" vertical="center" wrapText="1"/>
    </xf>
    <xf numFmtId="4" fontId="10" fillId="0" borderId="3"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1" fontId="10" fillId="0" borderId="1" xfId="0" applyNumberFormat="1" applyFont="1" applyFill="1" applyBorder="1" applyAlignment="1">
      <alignment horizontal="center" vertical="center" wrapText="1"/>
    </xf>
    <xf numFmtId="2" fontId="10" fillId="0" borderId="1" xfId="0" applyNumberFormat="1" applyFont="1" applyFill="1" applyBorder="1" applyAlignment="1">
      <alignment horizontal="center" vertical="center" wrapText="1"/>
    </xf>
    <xf numFmtId="4" fontId="10" fillId="0" borderId="1" xfId="0" applyNumberFormat="1" applyFont="1" applyFill="1" applyBorder="1" applyAlignment="1">
      <alignment horizontal="center" vertical="center" wrapText="1"/>
    </xf>
    <xf numFmtId="1" fontId="9" fillId="0" borderId="1" xfId="0" applyNumberFormat="1" applyFont="1" applyFill="1" applyBorder="1" applyAlignment="1">
      <alignment horizontal="center" vertical="center" wrapText="1"/>
    </xf>
    <xf numFmtId="0" fontId="10" fillId="0" borderId="10" xfId="0" applyFont="1" applyFill="1" applyBorder="1" applyAlignment="1">
      <alignment horizontal="center" vertical="center" wrapText="1"/>
    </xf>
    <xf numFmtId="2" fontId="10" fillId="0" borderId="4" xfId="0" applyNumberFormat="1" applyFont="1" applyFill="1" applyBorder="1" applyAlignment="1">
      <alignment horizontal="center" vertical="center" wrapText="1"/>
    </xf>
    <xf numFmtId="2" fontId="9" fillId="0" borderId="1" xfId="0" applyNumberFormat="1" applyFont="1" applyFill="1" applyBorder="1" applyAlignment="1">
      <alignment horizontal="center" vertical="center" wrapText="1"/>
    </xf>
    <xf numFmtId="2" fontId="9" fillId="0" borderId="1" xfId="0" applyNumberFormat="1" applyFont="1" applyFill="1" applyBorder="1" applyAlignment="1">
      <alignment horizontal="right" vertical="center" wrapText="1"/>
    </xf>
    <xf numFmtId="0" fontId="13" fillId="0" borderId="0" xfId="0" applyFont="1" applyFill="1" applyBorder="1" applyAlignment="1">
      <alignment wrapText="1"/>
    </xf>
    <xf numFmtId="0" fontId="13" fillId="0" borderId="0" xfId="0" applyFont="1" applyFill="1" applyBorder="1"/>
    <xf numFmtId="2" fontId="9" fillId="0" borderId="2" xfId="0" applyNumberFormat="1" applyFont="1" applyFill="1" applyBorder="1" applyAlignment="1">
      <alignment horizontal="center" vertical="center" wrapText="1"/>
    </xf>
    <xf numFmtId="1" fontId="9" fillId="0" borderId="2"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2" fontId="9" fillId="0" borderId="1" xfId="0" applyNumberFormat="1" applyFont="1" applyFill="1" applyBorder="1" applyAlignment="1">
      <alignment horizontal="left" vertical="center" wrapText="1"/>
    </xf>
    <xf numFmtId="2" fontId="9" fillId="0" borderId="10" xfId="0" applyNumberFormat="1"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10" fillId="0" borderId="1" xfId="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left" vertical="center" wrapText="1"/>
    </xf>
    <xf numFmtId="2" fontId="9" fillId="0" borderId="2" xfId="0" applyNumberFormat="1" applyFont="1" applyFill="1" applyBorder="1" applyAlignment="1">
      <alignment horizontal="left" vertical="center" wrapText="1"/>
    </xf>
    <xf numFmtId="2" fontId="9" fillId="0" borderId="11" xfId="0"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0" fontId="10" fillId="0" borderId="2" xfId="1" applyFont="1" applyFill="1" applyBorder="1" applyAlignment="1">
      <alignment horizontal="center" vertical="center" wrapText="1"/>
    </xf>
    <xf numFmtId="4" fontId="13" fillId="0" borderId="0" xfId="0" applyNumberFormat="1" applyFont="1" applyFill="1" applyBorder="1"/>
    <xf numFmtId="0" fontId="9" fillId="0" borderId="9" xfId="0" applyNumberFormat="1" applyFont="1" applyFill="1" applyBorder="1" applyAlignment="1">
      <alignment horizontal="left" vertical="center" wrapText="1"/>
    </xf>
    <xf numFmtId="0" fontId="9" fillId="0" borderId="9" xfId="0" applyNumberFormat="1" applyFont="1" applyFill="1" applyBorder="1" applyAlignment="1">
      <alignment horizontal="center" vertical="center" wrapText="1"/>
    </xf>
    <xf numFmtId="1" fontId="9" fillId="0" borderId="9" xfId="0" applyNumberFormat="1" applyFont="1" applyFill="1" applyBorder="1" applyAlignment="1">
      <alignment horizontal="center" vertical="center" wrapText="1"/>
    </xf>
    <xf numFmtId="2" fontId="9" fillId="0" borderId="16" xfId="0" applyNumberFormat="1" applyFont="1" applyFill="1" applyBorder="1" applyAlignment="1">
      <alignment horizontal="left" vertical="center" wrapText="1"/>
    </xf>
    <xf numFmtId="2" fontId="9" fillId="0" borderId="13" xfId="0" applyNumberFormat="1" applyFont="1" applyFill="1" applyBorder="1" applyAlignment="1">
      <alignment horizontal="left" vertical="center" wrapText="1"/>
    </xf>
    <xf numFmtId="2" fontId="9" fillId="0" borderId="4" xfId="0" applyNumberFormat="1" applyFont="1" applyFill="1" applyBorder="1" applyAlignment="1">
      <alignment horizontal="center" vertical="center" wrapText="1"/>
    </xf>
    <xf numFmtId="2" fontId="9" fillId="0" borderId="11" xfId="0" applyNumberFormat="1" applyFont="1" applyFill="1" applyBorder="1" applyAlignment="1">
      <alignment horizontal="center" vertical="center" wrapText="1"/>
    </xf>
    <xf numFmtId="2" fontId="9" fillId="0" borderId="16" xfId="0" applyNumberFormat="1" applyFont="1" applyFill="1" applyBorder="1" applyAlignment="1">
      <alignment horizontal="center" vertical="center" wrapText="1"/>
    </xf>
    <xf numFmtId="2" fontId="9" fillId="0" borderId="13" xfId="0" applyNumberFormat="1" applyFont="1" applyFill="1" applyBorder="1" applyAlignment="1">
      <alignment horizontal="center" vertical="center" wrapText="1"/>
    </xf>
    <xf numFmtId="4" fontId="10" fillId="0" borderId="4" xfId="0" applyNumberFormat="1" applyFont="1" applyFill="1" applyBorder="1" applyAlignment="1">
      <alignment horizontal="center" vertical="center" wrapText="1"/>
    </xf>
    <xf numFmtId="4" fontId="13" fillId="0" borderId="0" xfId="0" applyNumberFormat="1" applyFont="1" applyFill="1" applyBorder="1" applyAlignment="1">
      <alignment horizontal="center"/>
    </xf>
    <xf numFmtId="0" fontId="13" fillId="0" borderId="0" xfId="0" applyFont="1" applyFill="1" applyBorder="1" applyAlignment="1">
      <alignment horizontal="center"/>
    </xf>
    <xf numFmtId="0" fontId="8" fillId="0" borderId="0" xfId="0" quotePrefix="1" applyFont="1" applyBorder="1" applyAlignment="1"/>
    <xf numFmtId="0" fontId="8" fillId="0" borderId="0" xfId="0" quotePrefix="1" applyFont="1" applyBorder="1" applyAlignment="1">
      <alignment horizontal="center" vertical="center"/>
    </xf>
    <xf numFmtId="0" fontId="8" fillId="0" borderId="0" xfId="0" quotePrefix="1" applyFont="1" applyBorder="1" applyAlignment="1">
      <alignment horizontal="center"/>
    </xf>
    <xf numFmtId="2" fontId="14" fillId="0" borderId="1" xfId="0" applyNumberFormat="1" applyFont="1" applyFill="1" applyBorder="1" applyAlignment="1">
      <alignment horizontal="left" vertical="center" wrapText="1"/>
    </xf>
    <xf numFmtId="0" fontId="11" fillId="2" borderId="0" xfId="0" applyFont="1" applyFill="1" applyAlignment="1"/>
    <xf numFmtId="0" fontId="11" fillId="2" borderId="0" xfId="0" applyFont="1" applyFill="1" applyAlignment="1">
      <alignment vertical="center"/>
    </xf>
    <xf numFmtId="0" fontId="15" fillId="2" borderId="0" xfId="0" applyFont="1" applyFill="1" applyBorder="1" applyAlignment="1">
      <alignment vertical="center" wrapText="1"/>
    </xf>
    <xf numFmtId="0" fontId="17" fillId="2" borderId="0" xfId="0" applyFont="1" applyFill="1" applyBorder="1" applyAlignment="1">
      <alignment horizontal="center" vertical="center"/>
    </xf>
    <xf numFmtId="0" fontId="4" fillId="0" borderId="0" xfId="0" applyFont="1" applyBorder="1" applyAlignment="1">
      <alignment horizontal="left" vertical="center"/>
    </xf>
    <xf numFmtId="0" fontId="17" fillId="2" borderId="0" xfId="0" applyFont="1" applyFill="1" applyAlignment="1">
      <alignment vertical="center"/>
    </xf>
    <xf numFmtId="2" fontId="12" fillId="0" borderId="0" xfId="0" applyNumberFormat="1" applyFont="1" applyBorder="1" applyAlignment="1">
      <alignment horizontal="center" vertical="center"/>
    </xf>
    <xf numFmtId="2" fontId="5" fillId="0" borderId="6" xfId="0" applyNumberFormat="1" applyFont="1" applyFill="1" applyBorder="1" applyAlignment="1">
      <alignment horizontal="center" vertical="center" wrapText="1"/>
    </xf>
    <xf numFmtId="4" fontId="10" fillId="0" borderId="0"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0" fillId="0" borderId="21" xfId="0" applyFont="1" applyFill="1" applyBorder="1"/>
    <xf numFmtId="0" fontId="3" fillId="0" borderId="6" xfId="1" applyFont="1" applyFill="1" applyBorder="1" applyAlignment="1">
      <alignment horizontal="center" vertical="center" wrapText="1"/>
    </xf>
    <xf numFmtId="2" fontId="14" fillId="0" borderId="2" xfId="0" applyNumberFormat="1" applyFont="1" applyFill="1" applyBorder="1" applyAlignment="1">
      <alignment horizontal="center" vertical="center" wrapText="1"/>
    </xf>
    <xf numFmtId="2" fontId="14" fillId="0" borderId="16"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7" xfId="0" applyFont="1" applyFill="1" applyBorder="1" applyAlignment="1">
      <alignment horizontal="center" vertical="center" wrapText="1"/>
    </xf>
    <xf numFmtId="2" fontId="3" fillId="0" borderId="5" xfId="0" applyNumberFormat="1" applyFont="1" applyFill="1" applyBorder="1" applyAlignment="1">
      <alignment horizontal="center" vertical="center" wrapText="1"/>
    </xf>
    <xf numFmtId="2" fontId="6" fillId="0" borderId="14" xfId="0" applyNumberFormat="1" applyFont="1" applyFill="1" applyBorder="1" applyAlignment="1">
      <alignment horizontal="center" vertical="center"/>
    </xf>
    <xf numFmtId="4" fontId="3" fillId="0" borderId="8" xfId="0"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7" xfId="0" applyFont="1" applyFill="1" applyBorder="1" applyAlignment="1">
      <alignment horizontal="center" vertical="center" wrapText="1"/>
    </xf>
    <xf numFmtId="1" fontId="10" fillId="0" borderId="3" xfId="0" applyNumberFormat="1" applyFont="1" applyFill="1" applyBorder="1" applyAlignment="1">
      <alignment horizontal="center" vertical="center" wrapText="1"/>
    </xf>
    <xf numFmtId="2" fontId="10" fillId="0" borderId="5" xfId="0" applyNumberFormat="1" applyFont="1" applyFill="1" applyBorder="1" applyAlignment="1">
      <alignment horizontal="center" vertical="center" wrapText="1"/>
    </xf>
    <xf numFmtId="4" fontId="18" fillId="0" borderId="1" xfId="0" applyNumberFormat="1"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1" fontId="10" fillId="0" borderId="23" xfId="0" applyNumberFormat="1" applyFont="1" applyFill="1" applyBorder="1" applyAlignment="1">
      <alignment horizontal="center" vertical="center" wrapText="1"/>
    </xf>
    <xf numFmtId="2" fontId="3" fillId="0" borderId="25" xfId="0" applyNumberFormat="1" applyFont="1" applyFill="1" applyBorder="1" applyAlignment="1">
      <alignment horizontal="center" vertical="center" wrapText="1"/>
    </xf>
    <xf numFmtId="2" fontId="3" fillId="0" borderId="23" xfId="0" applyNumberFormat="1" applyFont="1" applyFill="1" applyBorder="1" applyAlignment="1">
      <alignment horizontal="center" vertical="center" wrapText="1"/>
    </xf>
    <xf numFmtId="4" fontId="3" fillId="0" borderId="23" xfId="0" applyNumberFormat="1" applyFont="1" applyFill="1" applyBorder="1" applyAlignment="1">
      <alignment horizontal="center" vertical="center" wrapText="1"/>
    </xf>
    <xf numFmtId="0" fontId="3" fillId="0" borderId="9" xfId="0" applyFont="1" applyFill="1" applyBorder="1" applyAlignment="1">
      <alignment horizontal="center" vertical="center" wrapText="1"/>
    </xf>
    <xf numFmtId="2" fontId="3" fillId="0" borderId="3" xfId="0" applyNumberFormat="1"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0" xfId="0" applyFont="1" applyFill="1" applyBorder="1" applyAlignment="1">
      <alignment horizontal="center" vertical="center" wrapText="1"/>
    </xf>
    <xf numFmtId="2" fontId="10" fillId="0" borderId="0" xfId="0" applyNumberFormat="1" applyFont="1" applyFill="1" applyBorder="1" applyAlignment="1">
      <alignment horizontal="center" vertical="center" wrapText="1"/>
    </xf>
    <xf numFmtId="4" fontId="18" fillId="0" borderId="8" xfId="0" applyNumberFormat="1"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5" fillId="0" borderId="16"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0" fillId="0" borderId="22" xfId="0" applyFill="1" applyBorder="1" applyAlignment="1">
      <alignment horizontal="center" vertical="center" wrapText="1"/>
    </xf>
    <xf numFmtId="0" fontId="10" fillId="0" borderId="6" xfId="0" applyFont="1" applyFill="1" applyBorder="1" applyAlignment="1">
      <alignment horizontal="center" vertical="center" wrapText="1"/>
    </xf>
    <xf numFmtId="0" fontId="9" fillId="0" borderId="6" xfId="0" applyFont="1" applyFill="1" applyBorder="1" applyAlignment="1">
      <alignment horizontal="center" vertical="center" wrapText="1"/>
    </xf>
    <xf numFmtId="2" fontId="10" fillId="0" borderId="6" xfId="0" applyNumberFormat="1" applyFont="1" applyFill="1" applyBorder="1" applyAlignment="1">
      <alignment horizontal="center" vertical="center" wrapText="1"/>
    </xf>
    <xf numFmtId="0" fontId="9" fillId="0" borderId="6" xfId="0" applyFont="1" applyFill="1" applyBorder="1" applyAlignment="1">
      <alignment horizontal="right" vertical="center" wrapText="1"/>
    </xf>
    <xf numFmtId="0" fontId="5" fillId="0" borderId="6" xfId="0" applyFont="1" applyFill="1" applyBorder="1" applyAlignment="1">
      <alignment horizontal="center" vertical="center" wrapText="1"/>
    </xf>
    <xf numFmtId="0" fontId="5" fillId="0" borderId="6" xfId="0" applyFont="1" applyFill="1" applyBorder="1" applyAlignment="1">
      <alignment horizontal="right" vertical="center" wrapText="1"/>
    </xf>
    <xf numFmtId="2" fontId="6" fillId="0" borderId="27" xfId="0" applyNumberFormat="1" applyFont="1" applyFill="1" applyBorder="1" applyAlignment="1">
      <alignment horizontal="center" vertical="center"/>
    </xf>
    <xf numFmtId="2" fontId="6" fillId="0" borderId="22" xfId="0" applyNumberFormat="1" applyFont="1" applyFill="1" applyBorder="1" applyAlignment="1">
      <alignment horizontal="center" vertical="center"/>
    </xf>
    <xf numFmtId="2" fontId="6" fillId="0" borderId="1" xfId="0" applyNumberFormat="1" applyFont="1" applyFill="1" applyBorder="1" applyAlignment="1">
      <alignment horizontal="center" vertical="center"/>
    </xf>
    <xf numFmtId="2" fontId="6" fillId="0" borderId="28" xfId="0" applyNumberFormat="1" applyFont="1" applyFill="1" applyBorder="1" applyAlignment="1">
      <alignment horizontal="center" vertical="center"/>
    </xf>
    <xf numFmtId="4" fontId="3" fillId="0" borderId="5"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2" fontId="7" fillId="0" borderId="6" xfId="0" applyNumberFormat="1" applyFont="1" applyFill="1" applyBorder="1" applyAlignment="1">
      <alignment horizontal="left" vertical="center" wrapText="1"/>
    </xf>
    <xf numFmtId="4" fontId="10" fillId="0" borderId="29" xfId="0" applyNumberFormat="1" applyFont="1" applyFill="1" applyBorder="1" applyAlignment="1">
      <alignment horizontal="center" vertical="center" wrapText="1"/>
    </xf>
    <xf numFmtId="0" fontId="9" fillId="0" borderId="1" xfId="0" applyFont="1" applyFill="1" applyBorder="1" applyAlignment="1">
      <alignment horizontal="right" vertical="center" wrapText="1"/>
    </xf>
    <xf numFmtId="4" fontId="6" fillId="0" borderId="0" xfId="0" applyNumberFormat="1" applyFont="1" applyBorder="1"/>
    <xf numFmtId="0" fontId="16" fillId="0" borderId="0" xfId="0" applyFont="1" applyBorder="1" applyAlignment="1">
      <alignment horizontal="center" vertical="center"/>
    </xf>
    <xf numFmtId="0" fontId="3" fillId="0" borderId="0" xfId="0" applyFont="1"/>
    <xf numFmtId="0" fontId="11" fillId="0" borderId="0" xfId="0" applyFont="1"/>
    <xf numFmtId="4" fontId="3" fillId="0" borderId="0" xfId="0" applyNumberFormat="1" applyFont="1" applyFill="1" applyBorder="1" applyAlignment="1">
      <alignment horizontal="center" vertical="center"/>
    </xf>
    <xf numFmtId="0" fontId="9"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1" fillId="0" borderId="0" xfId="0" applyFont="1" applyBorder="1" applyAlignment="1">
      <alignment horizontal="center" vertical="center"/>
    </xf>
    <xf numFmtId="0" fontId="3" fillId="0" borderId="3" xfId="0" applyFont="1" applyFill="1" applyBorder="1" applyAlignment="1">
      <alignment horizontal="center" vertical="center" wrapText="1"/>
    </xf>
    <xf numFmtId="2" fontId="3" fillId="0" borderId="1" xfId="0" applyNumberFormat="1" applyFont="1" applyBorder="1" applyAlignment="1">
      <alignment horizontal="center" vertical="center" wrapText="1"/>
    </xf>
    <xf numFmtId="2" fontId="3" fillId="0" borderId="1" xfId="0" applyNumberFormat="1" applyFont="1" applyBorder="1" applyAlignment="1">
      <alignment horizontal="justify" vertical="center" wrapText="1"/>
    </xf>
    <xf numFmtId="4" fontId="0" fillId="0" borderId="0" xfId="0" applyNumberFormat="1" applyFont="1" applyBorder="1"/>
    <xf numFmtId="4" fontId="3" fillId="0" borderId="0" xfId="0" applyNumberFormat="1" applyFont="1" applyBorder="1"/>
    <xf numFmtId="0" fontId="3" fillId="0" borderId="1" xfId="0" applyFont="1" applyFill="1" applyBorder="1" applyAlignment="1">
      <alignment horizontal="center" vertical="center" wrapText="1"/>
    </xf>
    <xf numFmtId="0" fontId="19" fillId="0" borderId="0" xfId="0" applyFont="1" applyBorder="1" applyAlignment="1">
      <alignment horizontal="center" vertical="center"/>
    </xf>
    <xf numFmtId="0" fontId="6" fillId="0" borderId="1" xfId="0" applyFont="1" applyFill="1" applyBorder="1" applyAlignment="1">
      <alignment horizontal="left" vertical="top" wrapText="1"/>
    </xf>
    <xf numFmtId="0" fontId="6" fillId="0" borderId="0" xfId="0" applyFont="1" applyBorder="1" applyAlignment="1">
      <alignment horizontal="center"/>
    </xf>
    <xf numFmtId="0" fontId="6" fillId="0" borderId="0" xfId="0" applyFont="1" applyFill="1" applyBorder="1" applyAlignment="1">
      <alignment horizontal="center" vertical="center"/>
    </xf>
    <xf numFmtId="0" fontId="6" fillId="0" borderId="0" xfId="0" applyFont="1" applyBorder="1" applyAlignment="1">
      <alignment horizontal="center" vertical="center"/>
    </xf>
    <xf numFmtId="0" fontId="11" fillId="0" borderId="0" xfId="0" applyFont="1" applyBorder="1" applyAlignment="1">
      <alignment horizontal="center" vertical="center"/>
    </xf>
    <xf numFmtId="0" fontId="3" fillId="0" borderId="1" xfId="0" applyFont="1" applyBorder="1" applyAlignment="1">
      <alignment horizontal="center" vertical="center" wrapText="1"/>
    </xf>
    <xf numFmtId="4" fontId="3" fillId="0" borderId="0" xfId="0" quotePrefix="1" applyNumberFormat="1" applyFont="1" applyFill="1" applyBorder="1" applyAlignment="1">
      <alignment horizontal="left" wrapText="1"/>
    </xf>
    <xf numFmtId="2" fontId="3" fillId="0" borderId="0" xfId="0" applyNumberFormat="1" applyFont="1" applyBorder="1" applyAlignment="1">
      <alignment horizontal="left" vertical="center"/>
    </xf>
    <xf numFmtId="0" fontId="23" fillId="0" borderId="0" xfId="0" applyFont="1" applyAlignment="1">
      <alignment vertical="center"/>
    </xf>
    <xf numFmtId="2" fontId="22" fillId="0" borderId="0" xfId="0" applyNumberFormat="1" applyFont="1" applyAlignment="1">
      <alignment horizontal="center" vertical="center"/>
    </xf>
    <xf numFmtId="0" fontId="8" fillId="0" borderId="0" xfId="0" quotePrefix="1" applyFont="1" applyFill="1" applyBorder="1" applyAlignment="1"/>
    <xf numFmtId="0" fontId="8" fillId="0" borderId="0" xfId="0" quotePrefix="1" applyFont="1" applyFill="1" applyBorder="1" applyAlignment="1">
      <alignment horizontal="center" vertical="center"/>
    </xf>
    <xf numFmtId="0" fontId="8" fillId="0" borderId="0" xfId="0" quotePrefix="1" applyFont="1" applyFill="1" applyBorder="1" applyAlignment="1">
      <alignment horizontal="center"/>
    </xf>
    <xf numFmtId="0" fontId="6" fillId="0" borderId="0" xfId="0" quotePrefix="1" applyFont="1" applyFill="1" applyBorder="1" applyAlignment="1"/>
    <xf numFmtId="0" fontId="6" fillId="0" borderId="0" xfId="0" applyFont="1" applyFill="1" applyBorder="1"/>
    <xf numFmtId="4" fontId="6" fillId="0" borderId="0" xfId="0" applyNumberFormat="1" applyFont="1" applyFill="1" applyBorder="1"/>
    <xf numFmtId="0" fontId="5" fillId="0" borderId="0" xfId="0" applyFont="1" applyFill="1" applyBorder="1" applyAlignment="1">
      <alignment horizontal="left" vertical="top" wrapText="1"/>
    </xf>
    <xf numFmtId="0" fontId="21" fillId="0" borderId="0" xfId="2" applyFont="1" applyFill="1" applyBorder="1" applyAlignment="1">
      <alignment horizontal="left" vertical="top"/>
    </xf>
    <xf numFmtId="0" fontId="5" fillId="0" borderId="0" xfId="0" applyFont="1" applyFill="1" applyBorder="1" applyAlignment="1">
      <alignment horizontal="left" vertical="top"/>
    </xf>
    <xf numFmtId="0" fontId="11" fillId="0" borderId="0" xfId="0" applyFont="1" applyBorder="1" applyAlignment="1">
      <alignment horizontal="center" vertical="center"/>
    </xf>
    <xf numFmtId="0" fontId="3" fillId="0" borderId="1" xfId="0" applyFont="1" applyBorder="1" applyAlignment="1">
      <alignment horizontal="center" vertical="center" wrapText="1"/>
    </xf>
    <xf numFmtId="1" fontId="3" fillId="0" borderId="1" xfId="0" applyNumberFormat="1" applyFont="1" applyBorder="1" applyAlignment="1">
      <alignment horizontal="center" vertical="center" wrapText="1"/>
    </xf>
    <xf numFmtId="0" fontId="3" fillId="0" borderId="0" xfId="0" applyFont="1" applyBorder="1" applyAlignment="1">
      <alignment horizontal="left" vertical="center"/>
    </xf>
    <xf numFmtId="0" fontId="5" fillId="0" borderId="0" xfId="0" applyFont="1" applyFill="1" applyBorder="1" applyAlignment="1">
      <alignment horizontal="center" vertical="center" wrapText="1"/>
    </xf>
    <xf numFmtId="4" fontId="3" fillId="0" borderId="0" xfId="0" quotePrefix="1" applyNumberFormat="1" applyFont="1" applyFill="1" applyBorder="1" applyAlignment="1">
      <alignment horizontal="left" wrapText="1"/>
    </xf>
    <xf numFmtId="0" fontId="6" fillId="0" borderId="1" xfId="0" applyFont="1" applyBorder="1" applyAlignment="1">
      <alignment horizontal="center" vertical="center" wrapText="1"/>
    </xf>
    <xf numFmtId="0" fontId="5" fillId="0" borderId="0" xfId="0" applyFont="1" applyFill="1" applyBorder="1" applyAlignment="1">
      <alignment horizontal="left" vertical="top" wrapText="1"/>
    </xf>
    <xf numFmtId="0" fontId="0" fillId="0" borderId="0" xfId="0" applyFont="1" applyBorder="1" applyAlignment="1">
      <alignment horizontal="left" vertical="center"/>
    </xf>
    <xf numFmtId="0" fontId="10" fillId="0" borderId="2" xfId="0" applyFont="1" applyFill="1" applyBorder="1" applyAlignment="1">
      <alignment horizontal="center" vertical="center" wrapText="1"/>
    </xf>
    <xf numFmtId="0" fontId="0" fillId="0" borderId="3" xfId="0" applyFill="1" applyBorder="1" applyAlignment="1">
      <alignment horizontal="center" vertical="center" wrapText="1"/>
    </xf>
    <xf numFmtId="4" fontId="10"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0" fillId="0" borderId="0" xfId="0" applyFill="1" applyBorder="1" applyAlignment="1">
      <alignment horizontal="center" vertical="center" wrapText="1"/>
    </xf>
    <xf numFmtId="0" fontId="5"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1" fontId="10" fillId="0" borderId="2" xfId="0" applyNumberFormat="1" applyFont="1" applyFill="1" applyBorder="1" applyAlignment="1">
      <alignment horizontal="center" vertical="center" wrapText="1"/>
    </xf>
    <xf numFmtId="2" fontId="3" fillId="0" borderId="2" xfId="0" applyNumberFormat="1" applyFont="1" applyFill="1" applyBorder="1" applyAlignment="1">
      <alignment horizontal="center" vertical="center" wrapText="1"/>
    </xf>
    <xf numFmtId="0" fontId="9" fillId="0"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8" fillId="0" borderId="1" xfId="0" applyFont="1" applyFill="1" applyBorder="1" applyAlignment="1">
      <alignment horizontal="left" vertical="center" wrapText="1"/>
    </xf>
  </cellXfs>
  <cellStyles count="3">
    <cellStyle name="Гиперссылка" xfId="2" builtinId="8"/>
    <cellStyle name="Обычный" xfId="0" builtinId="0"/>
    <cellStyle name="Обычный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6"/>
  <sheetViews>
    <sheetView tabSelected="1" zoomScaleNormal="100" workbookViewId="0">
      <selection activeCell="C12" sqref="C12"/>
    </sheetView>
  </sheetViews>
  <sheetFormatPr defaultColWidth="9.109375" defaultRowHeight="18" x14ac:dyDescent="0.3"/>
  <cols>
    <col min="1" max="1" width="5.6640625" style="9" customWidth="1"/>
    <col min="2" max="2" width="17.33203125" style="72" customWidth="1"/>
    <col min="3" max="3" width="51.109375" style="196" customWidth="1"/>
    <col min="4" max="4" width="6.109375" style="9" customWidth="1"/>
    <col min="5" max="5" width="9.5546875" style="14" customWidth="1"/>
    <col min="6" max="6" width="10.44140625" style="15" customWidth="1"/>
    <col min="7" max="7" width="13.33203125" style="15" customWidth="1"/>
    <col min="8" max="8" width="10.6640625" style="15" customWidth="1"/>
    <col min="9" max="10" width="0" style="8" hidden="1" customWidth="1"/>
    <col min="11" max="11" width="10.5546875" style="8" hidden="1" customWidth="1"/>
    <col min="12" max="12" width="12" style="9" customWidth="1"/>
    <col min="13" max="13" width="13.109375" style="10" customWidth="1"/>
    <col min="14" max="14" width="13.88671875" style="8" customWidth="1"/>
    <col min="15" max="15" width="16.88671875" style="8" customWidth="1"/>
    <col min="16" max="23" width="9.109375" style="8"/>
    <col min="24" max="24" width="2.44140625" style="8" customWidth="1"/>
    <col min="25" max="25" width="17.44140625" style="8" customWidth="1"/>
    <col min="26" max="26" width="15.88671875" style="8" customWidth="1"/>
    <col min="27" max="27" width="14.88671875" style="8" customWidth="1"/>
    <col min="28" max="28" width="19.5546875" style="8" customWidth="1"/>
    <col min="29" max="16384" width="9.109375" style="8"/>
  </cols>
  <sheetData>
    <row r="1" spans="1:14" x14ac:dyDescent="0.3">
      <c r="A1" s="59"/>
      <c r="B1" s="183"/>
      <c r="C1" s="200"/>
      <c r="D1" s="59"/>
      <c r="E1" s="3"/>
      <c r="F1" s="1"/>
      <c r="G1" s="204" t="s">
        <v>108</v>
      </c>
      <c r="H1" s="1"/>
      <c r="I1" s="7"/>
      <c r="J1" s="7"/>
      <c r="K1" s="7"/>
      <c r="L1" s="59"/>
      <c r="M1" s="4"/>
    </row>
    <row r="2" spans="1:14" x14ac:dyDescent="0.3">
      <c r="A2" s="59"/>
      <c r="B2" s="183"/>
      <c r="C2" s="200"/>
      <c r="D2" s="59"/>
      <c r="E2" s="3"/>
      <c r="F2" s="1"/>
      <c r="G2" s="204" t="s">
        <v>109</v>
      </c>
      <c r="H2" s="1"/>
      <c r="I2" s="7"/>
      <c r="J2" s="7"/>
      <c r="K2" s="7"/>
      <c r="L2" s="59"/>
      <c r="M2" s="4"/>
    </row>
    <row r="3" spans="1:14" x14ac:dyDescent="0.3">
      <c r="A3" s="59"/>
      <c r="B3" s="183"/>
      <c r="C3" s="200"/>
      <c r="D3" s="59"/>
      <c r="E3" s="3"/>
      <c r="F3" s="1"/>
      <c r="G3" s="1"/>
      <c r="H3" s="1"/>
      <c r="I3" s="7"/>
      <c r="J3" s="7"/>
      <c r="K3" s="7"/>
      <c r="L3" s="59"/>
      <c r="M3" s="4"/>
    </row>
    <row r="4" spans="1:14" s="78" customFormat="1" ht="15.6" x14ac:dyDescent="0.3">
      <c r="A4" s="216" t="s">
        <v>110</v>
      </c>
      <c r="B4" s="216"/>
      <c r="C4" s="216"/>
      <c r="D4" s="216"/>
      <c r="E4" s="216"/>
      <c r="F4" s="216"/>
      <c r="G4" s="216"/>
      <c r="H4" s="216"/>
      <c r="I4" s="216"/>
      <c r="J4" s="216"/>
      <c r="K4" s="216"/>
      <c r="L4" s="216"/>
      <c r="M4" s="216"/>
    </row>
    <row r="5" spans="1:14" s="78" customFormat="1" ht="18" customHeight="1" x14ac:dyDescent="0.3">
      <c r="A5" s="201"/>
      <c r="B5" s="201"/>
      <c r="C5" s="216"/>
      <c r="D5" s="216"/>
      <c r="E5" s="216"/>
      <c r="F5" s="216"/>
      <c r="G5" s="216"/>
      <c r="H5" s="216"/>
      <c r="I5" s="216"/>
      <c r="J5" s="216"/>
      <c r="K5" s="216"/>
      <c r="L5" s="201"/>
      <c r="M5" s="79"/>
    </row>
    <row r="6" spans="1:14" ht="18.75" customHeight="1" x14ac:dyDescent="0.3">
      <c r="A6" s="219" t="s">
        <v>27</v>
      </c>
      <c r="B6" s="219"/>
      <c r="C6" s="219"/>
      <c r="D6" s="219"/>
      <c r="E6" s="219"/>
      <c r="F6" s="219"/>
      <c r="G6" s="219"/>
      <c r="H6" s="219"/>
      <c r="I6" s="219"/>
      <c r="J6" s="219"/>
      <c r="K6" s="219"/>
      <c r="L6" s="59"/>
      <c r="M6" s="4"/>
    </row>
    <row r="7" spans="1:14" ht="21.75" customHeight="1" thickBot="1" x14ac:dyDescent="0.35">
      <c r="A7" s="219" t="s">
        <v>28</v>
      </c>
      <c r="B7" s="219"/>
      <c r="C7" s="219"/>
      <c r="D7" s="219"/>
      <c r="E7" s="219"/>
      <c r="F7" s="219"/>
      <c r="G7" s="219"/>
      <c r="H7" s="1"/>
      <c r="I7" s="2"/>
      <c r="J7" s="2"/>
      <c r="K7" s="2"/>
      <c r="L7" s="59"/>
      <c r="M7" s="4"/>
    </row>
    <row r="8" spans="1:14" ht="56.25" customHeight="1" thickBot="1" x14ac:dyDescent="0.35">
      <c r="A8" s="217" t="s">
        <v>36</v>
      </c>
      <c r="B8" s="217" t="s">
        <v>34</v>
      </c>
      <c r="C8" s="222" t="s">
        <v>113</v>
      </c>
      <c r="D8" s="217" t="s">
        <v>107</v>
      </c>
      <c r="E8" s="218" t="s">
        <v>0</v>
      </c>
      <c r="F8" s="217" t="s">
        <v>1</v>
      </c>
      <c r="G8" s="217"/>
      <c r="H8" s="217"/>
      <c r="I8" s="217"/>
      <c r="J8" s="217"/>
      <c r="K8" s="217"/>
      <c r="L8" s="217" t="s">
        <v>32</v>
      </c>
      <c r="M8" s="217"/>
    </row>
    <row r="9" spans="1:14" ht="31.5" customHeight="1" thickBot="1" x14ac:dyDescent="0.35">
      <c r="A9" s="217"/>
      <c r="B9" s="217"/>
      <c r="C9" s="222"/>
      <c r="D9" s="217"/>
      <c r="E9" s="218"/>
      <c r="F9" s="191" t="s">
        <v>96</v>
      </c>
      <c r="G9" s="191" t="s">
        <v>97</v>
      </c>
      <c r="H9" s="191" t="s">
        <v>98</v>
      </c>
      <c r="I9" s="192" t="s">
        <v>10</v>
      </c>
      <c r="J9" s="192" t="s">
        <v>11</v>
      </c>
      <c r="K9" s="192" t="s">
        <v>12</v>
      </c>
      <c r="L9" s="202" t="s">
        <v>3</v>
      </c>
      <c r="M9" s="195" t="s">
        <v>2</v>
      </c>
    </row>
    <row r="10" spans="1:14" s="11" customFormat="1" ht="252.6" customHeight="1" thickBot="1" x14ac:dyDescent="0.35">
      <c r="A10" s="80">
        <v>1</v>
      </c>
      <c r="B10" s="23" t="s">
        <v>115</v>
      </c>
      <c r="C10" s="197" t="s">
        <v>114</v>
      </c>
      <c r="D10" s="195" t="s">
        <v>4</v>
      </c>
      <c r="E10" s="24">
        <v>5</v>
      </c>
      <c r="F10" s="206">
        <v>21989</v>
      </c>
      <c r="G10" s="28">
        <v>22550</v>
      </c>
      <c r="H10" s="28">
        <v>23100</v>
      </c>
      <c r="I10" s="195"/>
      <c r="J10" s="195"/>
      <c r="K10" s="195"/>
      <c r="L10" s="175">
        <f>AVERAGE(F10:K10)</f>
        <v>22546.333333333332</v>
      </c>
      <c r="M10" s="28">
        <v>112731.65</v>
      </c>
      <c r="N10" s="16"/>
    </row>
    <row r="11" spans="1:14" s="11" customFormat="1" ht="25.5" customHeight="1" thickBot="1" x14ac:dyDescent="0.35">
      <c r="A11" s="80"/>
      <c r="B11" s="80"/>
      <c r="C11" s="246" t="s">
        <v>7</v>
      </c>
      <c r="D11" s="82"/>
      <c r="E11" s="83">
        <v>5</v>
      </c>
      <c r="F11" s="84"/>
      <c r="G11" s="84"/>
      <c r="H11" s="84"/>
      <c r="I11" s="82"/>
      <c r="J11" s="82"/>
      <c r="K11" s="82"/>
      <c r="L11" s="175" t="s">
        <v>112</v>
      </c>
      <c r="M11" s="146">
        <v>112731.65</v>
      </c>
      <c r="N11" s="131"/>
    </row>
    <row r="12" spans="1:14" s="5" customFormat="1" ht="27" customHeight="1" thickBot="1" x14ac:dyDescent="0.35">
      <c r="A12" s="23"/>
      <c r="B12" s="23"/>
      <c r="C12" s="246" t="s">
        <v>29</v>
      </c>
      <c r="D12" s="181"/>
      <c r="E12" s="86"/>
      <c r="F12" s="90"/>
      <c r="G12" s="90"/>
      <c r="H12" s="90"/>
      <c r="I12" s="181"/>
      <c r="J12" s="181"/>
      <c r="K12" s="181"/>
      <c r="L12" s="181"/>
      <c r="M12" s="85">
        <v>112731.65</v>
      </c>
    </row>
    <row r="13" spans="1:14" s="6" customFormat="1" ht="22.5" customHeight="1" x14ac:dyDescent="0.25">
      <c r="A13" s="207" t="s">
        <v>120</v>
      </c>
      <c r="B13" s="208"/>
      <c r="C13" s="209"/>
      <c r="D13" s="207"/>
      <c r="E13" s="207"/>
      <c r="F13" s="207"/>
      <c r="G13" s="207"/>
      <c r="H13" s="210"/>
      <c r="I13" s="210"/>
      <c r="J13" s="210"/>
      <c r="K13" s="210"/>
      <c r="L13" s="211"/>
      <c r="M13" s="212"/>
      <c r="N13" s="182"/>
    </row>
    <row r="14" spans="1:14" ht="14.4" x14ac:dyDescent="0.3">
      <c r="A14" s="7"/>
      <c r="B14" s="59"/>
      <c r="C14" s="198"/>
      <c r="D14" s="7"/>
      <c r="E14" s="7"/>
      <c r="F14" s="7"/>
      <c r="G14" s="7"/>
      <c r="H14" s="7"/>
      <c r="I14" s="7"/>
      <c r="J14" s="7"/>
      <c r="K14" s="7"/>
      <c r="L14" s="7"/>
      <c r="M14" s="7"/>
      <c r="N14" s="193"/>
    </row>
    <row r="15" spans="1:14" s="7" customFormat="1" ht="13.8" x14ac:dyDescent="0.25">
      <c r="A15" s="219" t="s">
        <v>119</v>
      </c>
      <c r="B15" s="219"/>
      <c r="C15" s="219"/>
      <c r="D15" s="219"/>
      <c r="E15" s="219"/>
      <c r="F15" s="219"/>
      <c r="G15" s="219"/>
      <c r="H15" s="219"/>
      <c r="I15" s="219"/>
      <c r="J15" s="219"/>
      <c r="K15" s="219"/>
      <c r="L15" s="219"/>
      <c r="M15" s="219"/>
      <c r="N15" s="194"/>
    </row>
    <row r="16" spans="1:14" s="5" customFormat="1" ht="15" customHeight="1" x14ac:dyDescent="0.3">
      <c r="A16" s="221"/>
      <c r="B16" s="221"/>
      <c r="C16" s="221"/>
      <c r="D16" s="64"/>
      <c r="E16" s="64"/>
      <c r="F16" s="64"/>
      <c r="G16" s="64"/>
      <c r="H16" s="64"/>
      <c r="I16" s="64"/>
      <c r="J16" s="64"/>
      <c r="K16" s="64"/>
      <c r="L16" s="203"/>
      <c r="M16" s="65"/>
      <c r="N16" s="12"/>
    </row>
    <row r="17" spans="1:15" s="5" customFormat="1" ht="14.4" x14ac:dyDescent="0.3">
      <c r="A17" s="4"/>
      <c r="B17" s="4"/>
      <c r="C17" s="199"/>
      <c r="D17" s="4"/>
      <c r="E17" s="66"/>
      <c r="F17" s="67"/>
      <c r="G17" s="67"/>
      <c r="H17" s="67"/>
      <c r="I17" s="68"/>
      <c r="J17" s="68"/>
      <c r="K17" s="68"/>
      <c r="L17" s="186"/>
      <c r="M17" s="56"/>
    </row>
    <row r="18" spans="1:15" s="5" customFormat="1" ht="15" customHeight="1" x14ac:dyDescent="0.3">
      <c r="A18" s="220" t="s">
        <v>17</v>
      </c>
      <c r="B18" s="220"/>
      <c r="C18" s="214" t="s">
        <v>117</v>
      </c>
      <c r="D18" s="213"/>
      <c r="E18" s="66"/>
      <c r="F18" s="67"/>
      <c r="G18" s="67"/>
      <c r="H18" s="67"/>
      <c r="I18" s="68"/>
      <c r="J18" s="68"/>
      <c r="K18" s="68"/>
      <c r="L18" s="186"/>
      <c r="M18" s="56"/>
    </row>
    <row r="19" spans="1:15" s="5" customFormat="1" ht="15" customHeight="1" x14ac:dyDescent="0.3">
      <c r="A19" s="220" t="s">
        <v>31</v>
      </c>
      <c r="B19" s="220"/>
      <c r="C19" s="214" t="s">
        <v>116</v>
      </c>
      <c r="D19" s="215"/>
      <c r="E19" s="66"/>
      <c r="F19" s="67"/>
      <c r="G19" s="67"/>
      <c r="H19" s="67"/>
      <c r="I19" s="68"/>
      <c r="J19" s="68"/>
      <c r="K19" s="68"/>
      <c r="L19" s="186"/>
      <c r="M19" s="4"/>
    </row>
    <row r="20" spans="1:15" s="5" customFormat="1" ht="15" customHeight="1" x14ac:dyDescent="0.3">
      <c r="A20" s="220" t="s">
        <v>18</v>
      </c>
      <c r="B20" s="220"/>
      <c r="C20" s="214" t="s">
        <v>118</v>
      </c>
      <c r="D20" s="215"/>
      <c r="E20" s="66"/>
      <c r="F20" s="67"/>
      <c r="G20" s="67"/>
      <c r="H20" s="67"/>
      <c r="I20" s="68"/>
      <c r="J20" s="68"/>
      <c r="K20" s="68"/>
      <c r="L20" s="4"/>
      <c r="M20" s="186"/>
    </row>
    <row r="21" spans="1:15" s="5" customFormat="1" ht="15" customHeight="1" x14ac:dyDescent="0.3">
      <c r="A21" s="220"/>
      <c r="B21" s="220"/>
      <c r="C21" s="223"/>
      <c r="D21" s="223"/>
      <c r="E21" s="66"/>
      <c r="F21" s="67"/>
      <c r="G21" s="67"/>
      <c r="H21" s="67"/>
      <c r="I21" s="68"/>
      <c r="J21" s="68"/>
      <c r="K21" s="68"/>
      <c r="L21" s="4"/>
      <c r="M21" s="4"/>
    </row>
    <row r="22" spans="1:15" s="5" customFormat="1" ht="15" customHeight="1" x14ac:dyDescent="0.3">
      <c r="A22" s="220"/>
      <c r="B22" s="220"/>
      <c r="C22" s="223"/>
      <c r="D22" s="223"/>
      <c r="E22" s="66"/>
      <c r="F22" s="67"/>
      <c r="G22" s="67"/>
      <c r="H22" s="67"/>
      <c r="I22" s="68"/>
      <c r="J22" s="68"/>
      <c r="K22" s="68"/>
      <c r="L22" s="4"/>
      <c r="M22" s="4"/>
      <c r="O22" s="8"/>
    </row>
    <row r="23" spans="1:15" ht="15.6" x14ac:dyDescent="0.3">
      <c r="B23" s="123"/>
      <c r="C23" s="205" t="s">
        <v>111</v>
      </c>
      <c r="D23" s="59"/>
      <c r="E23" s="66"/>
      <c r="F23" s="66"/>
      <c r="G23" s="124"/>
      <c r="H23" s="185"/>
      <c r="L23" s="8"/>
      <c r="M23" s="8"/>
    </row>
    <row r="24" spans="1:15" ht="15.6" x14ac:dyDescent="0.3">
      <c r="B24" s="125"/>
      <c r="C24" s="200"/>
      <c r="D24" s="59"/>
      <c r="E24" s="66"/>
      <c r="F24" s="66"/>
      <c r="G24" s="124"/>
      <c r="H24" s="124"/>
      <c r="L24" s="8"/>
      <c r="M24" s="8"/>
    </row>
    <row r="25" spans="1:15" x14ac:dyDescent="0.3">
      <c r="A25" s="8"/>
      <c r="E25" s="3"/>
      <c r="F25" s="3"/>
      <c r="G25" s="129"/>
      <c r="H25" s="129"/>
      <c r="L25" s="8"/>
      <c r="M25" s="8"/>
    </row>
    <row r="26" spans="1:15" x14ac:dyDescent="0.3">
      <c r="A26" s="8"/>
      <c r="B26" s="127"/>
      <c r="G26" s="129" t="s">
        <v>56</v>
      </c>
      <c r="H26" s="129"/>
      <c r="L26" s="8"/>
      <c r="M26" s="8"/>
    </row>
  </sheetData>
  <mergeCells count="20">
    <mergeCell ref="A22:B22"/>
    <mergeCell ref="A16:C16"/>
    <mergeCell ref="C8:C9"/>
    <mergeCell ref="A19:B19"/>
    <mergeCell ref="A20:B20"/>
    <mergeCell ref="A21:B21"/>
    <mergeCell ref="A15:M15"/>
    <mergeCell ref="A18:B18"/>
    <mergeCell ref="C21:D21"/>
    <mergeCell ref="C22:D22"/>
    <mergeCell ref="C5:K5"/>
    <mergeCell ref="A4:M4"/>
    <mergeCell ref="F8:K8"/>
    <mergeCell ref="L8:M8"/>
    <mergeCell ref="D8:D9"/>
    <mergeCell ref="E8:E9"/>
    <mergeCell ref="B8:B9"/>
    <mergeCell ref="A8:A9"/>
    <mergeCell ref="A7:G7"/>
    <mergeCell ref="A6:K6"/>
  </mergeCells>
  <pageMargins left="0.23622047244094491" right="0.23622047244094491" top="0.27559055118110237" bottom="0.19685039370078741" header="0.27559055118110237" footer="0.19685039370078741"/>
  <pageSetup paperSize="9" scale="72"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4"/>
  <sheetViews>
    <sheetView workbookViewId="0">
      <selection activeCell="C9" sqref="C9"/>
    </sheetView>
  </sheetViews>
  <sheetFormatPr defaultColWidth="9.109375" defaultRowHeight="18" x14ac:dyDescent="0.3"/>
  <cols>
    <col min="1" max="1" width="10.33203125" style="9" customWidth="1"/>
    <col min="2" max="2" width="26" style="72" customWidth="1"/>
    <col min="3" max="3" width="49.33203125" style="9" customWidth="1"/>
    <col min="4" max="4" width="17.6640625" style="10" customWidth="1"/>
    <col min="5" max="5" width="5.88671875" style="9" customWidth="1"/>
    <col min="6" max="6" width="11.44140625" style="14" customWidth="1"/>
    <col min="7" max="7" width="10.44140625" style="15" customWidth="1"/>
    <col min="8" max="8" width="13.33203125" style="15" customWidth="1"/>
    <col min="9" max="9" width="10.6640625" style="15" customWidth="1"/>
    <col min="10" max="11" width="0" style="8" hidden="1" customWidth="1"/>
    <col min="12" max="12" width="10.5546875" style="8" hidden="1" customWidth="1"/>
    <col min="13" max="13" width="11" style="9" customWidth="1"/>
    <col min="14" max="14" width="10.5546875" style="9" customWidth="1"/>
    <col min="15" max="15" width="18.44140625" style="9" customWidth="1"/>
    <col min="16" max="16" width="20.5546875" style="9" customWidth="1"/>
    <col min="17" max="17" width="20.33203125" style="10" customWidth="1"/>
    <col min="18" max="18" width="13.88671875" style="8" customWidth="1"/>
    <col min="19" max="19" width="16.88671875" style="8" customWidth="1"/>
    <col min="20" max="27" width="9.109375" style="8"/>
    <col min="28" max="28" width="2.44140625" style="8" customWidth="1"/>
    <col min="29" max="29" width="17.44140625" style="8" customWidth="1"/>
    <col min="30" max="30" width="15.88671875" style="8" customWidth="1"/>
    <col min="31" max="31" width="14.88671875" style="8" customWidth="1"/>
    <col min="32" max="32" width="19.5546875" style="8" customWidth="1"/>
    <col min="33" max="16384" width="9.109375" style="8"/>
  </cols>
  <sheetData>
    <row r="1" spans="1:19" s="78" customFormat="1" ht="15.6" x14ac:dyDescent="0.3">
      <c r="A1" s="216" t="s">
        <v>26</v>
      </c>
      <c r="B1" s="216"/>
      <c r="C1" s="216"/>
      <c r="D1" s="216"/>
      <c r="E1" s="216"/>
      <c r="F1" s="216"/>
      <c r="G1" s="216"/>
      <c r="H1" s="216"/>
      <c r="I1" s="216"/>
      <c r="J1" s="216"/>
      <c r="K1" s="216"/>
      <c r="L1" s="216"/>
      <c r="M1" s="216"/>
      <c r="N1" s="216"/>
      <c r="O1" s="216"/>
      <c r="P1" s="216"/>
      <c r="Q1" s="216"/>
    </row>
    <row r="2" spans="1:19" s="78" customFormat="1" ht="18" customHeight="1" x14ac:dyDescent="0.3">
      <c r="A2" s="189"/>
      <c r="B2" s="189"/>
      <c r="C2" s="216"/>
      <c r="D2" s="216"/>
      <c r="E2" s="216"/>
      <c r="F2" s="216"/>
      <c r="G2" s="216"/>
      <c r="H2" s="216"/>
      <c r="I2" s="216"/>
      <c r="J2" s="216"/>
      <c r="K2" s="216"/>
      <c r="L2" s="216"/>
      <c r="M2" s="216"/>
      <c r="N2" s="216"/>
      <c r="O2" s="216"/>
      <c r="P2" s="189"/>
      <c r="Q2" s="79"/>
    </row>
    <row r="3" spans="1:19" ht="18.75" customHeight="1" x14ac:dyDescent="0.3">
      <c r="A3" s="219" t="s">
        <v>27</v>
      </c>
      <c r="B3" s="219"/>
      <c r="C3" s="219"/>
      <c r="D3" s="219"/>
      <c r="E3" s="219"/>
      <c r="F3" s="219"/>
      <c r="G3" s="219"/>
      <c r="H3" s="219"/>
      <c r="I3" s="219"/>
      <c r="J3" s="219"/>
      <c r="K3" s="219"/>
      <c r="L3" s="219"/>
      <c r="M3" s="59"/>
      <c r="N3" s="59"/>
      <c r="O3" s="59"/>
      <c r="P3" s="59"/>
      <c r="Q3" s="4"/>
    </row>
    <row r="4" spans="1:19" ht="21.75" customHeight="1" thickBot="1" x14ac:dyDescent="0.35">
      <c r="A4" s="219" t="s">
        <v>28</v>
      </c>
      <c r="B4" s="219"/>
      <c r="C4" s="219"/>
      <c r="D4" s="219"/>
      <c r="E4" s="219"/>
      <c r="F4" s="219"/>
      <c r="G4" s="219"/>
      <c r="H4" s="219"/>
      <c r="I4" s="1"/>
      <c r="J4" s="2"/>
      <c r="K4" s="2"/>
      <c r="L4" s="2"/>
      <c r="M4" s="59"/>
      <c r="N4" s="59"/>
      <c r="O4" s="59"/>
      <c r="P4" s="59"/>
      <c r="Q4" s="4"/>
    </row>
    <row r="5" spans="1:19" ht="93" customHeight="1" thickBot="1" x14ac:dyDescent="0.35">
      <c r="A5" s="238" t="s">
        <v>36</v>
      </c>
      <c r="B5" s="238" t="s">
        <v>34</v>
      </c>
      <c r="C5" s="238" t="s">
        <v>35</v>
      </c>
      <c r="D5" s="237" t="s">
        <v>33</v>
      </c>
      <c r="E5" s="238" t="s">
        <v>5</v>
      </c>
      <c r="F5" s="241" t="s">
        <v>0</v>
      </c>
      <c r="G5" s="243" t="s">
        <v>1</v>
      </c>
      <c r="H5" s="244"/>
      <c r="I5" s="244"/>
      <c r="J5" s="244"/>
      <c r="K5" s="244"/>
      <c r="L5" s="244"/>
      <c r="M5" s="244"/>
      <c r="N5" s="244"/>
      <c r="O5" s="245"/>
      <c r="P5" s="243" t="s">
        <v>32</v>
      </c>
      <c r="Q5" s="245"/>
    </row>
    <row r="6" spans="1:19" ht="41.25" customHeight="1" thickBot="1" x14ac:dyDescent="0.35">
      <c r="A6" s="239"/>
      <c r="B6" s="239"/>
      <c r="C6" s="239"/>
      <c r="D6" s="240"/>
      <c r="E6" s="239"/>
      <c r="F6" s="242"/>
      <c r="G6" s="18" t="s">
        <v>96</v>
      </c>
      <c r="H6" s="18" t="s">
        <v>97</v>
      </c>
      <c r="I6" s="18" t="s">
        <v>98</v>
      </c>
      <c r="J6" s="19" t="s">
        <v>10</v>
      </c>
      <c r="K6" s="19" t="s">
        <v>11</v>
      </c>
      <c r="L6" s="19" t="s">
        <v>12</v>
      </c>
      <c r="M6" s="18" t="s">
        <v>99</v>
      </c>
      <c r="N6" s="18" t="s">
        <v>100</v>
      </c>
      <c r="O6" s="20" t="s">
        <v>101</v>
      </c>
      <c r="P6" s="21" t="s">
        <v>3</v>
      </c>
      <c r="Q6" s="22" t="s">
        <v>2</v>
      </c>
    </row>
    <row r="7" spans="1:19" s="11" customFormat="1" ht="87.75" customHeight="1" thickBot="1" x14ac:dyDescent="0.35">
      <c r="A7" s="80">
        <v>1</v>
      </c>
      <c r="B7" s="23" t="s">
        <v>75</v>
      </c>
      <c r="C7" s="23" t="s">
        <v>13</v>
      </c>
      <c r="D7" s="137" t="s">
        <v>6</v>
      </c>
      <c r="E7" s="138" t="s">
        <v>4</v>
      </c>
      <c r="F7" s="83">
        <v>15</v>
      </c>
      <c r="G7" s="139">
        <v>2200</v>
      </c>
      <c r="H7" s="139">
        <v>2400</v>
      </c>
      <c r="I7" s="139">
        <v>2800</v>
      </c>
      <c r="J7" s="137"/>
      <c r="K7" s="137"/>
      <c r="L7" s="137"/>
      <c r="M7" s="137"/>
      <c r="N7" s="137"/>
      <c r="O7" s="137"/>
      <c r="P7" s="173">
        <f>ROUND((G7+H7+I7)/3,2)</f>
        <v>2466.67</v>
      </c>
      <c r="Q7" s="141">
        <f>F7*P7</f>
        <v>37000.050000000003</v>
      </c>
      <c r="R7" s="16"/>
    </row>
    <row r="8" spans="1:19" s="11" customFormat="1" ht="34.5" customHeight="1" thickBot="1" x14ac:dyDescent="0.35">
      <c r="A8" s="80"/>
      <c r="B8" s="80"/>
      <c r="C8" s="80" t="s">
        <v>7</v>
      </c>
      <c r="D8" s="142"/>
      <c r="E8" s="143"/>
      <c r="F8" s="144">
        <f>F7</f>
        <v>15</v>
      </c>
      <c r="G8" s="145"/>
      <c r="H8" s="145"/>
      <c r="I8" s="145"/>
      <c r="J8" s="142"/>
      <c r="K8" s="142"/>
      <c r="L8" s="142"/>
      <c r="M8" s="142"/>
      <c r="N8" s="142"/>
      <c r="O8" s="142"/>
      <c r="P8" s="175"/>
      <c r="Q8" s="146">
        <f>Q7</f>
        <v>37000.050000000003</v>
      </c>
      <c r="R8" s="131"/>
    </row>
    <row r="9" spans="1:19" s="11" customFormat="1" ht="132" customHeight="1" thickBot="1" x14ac:dyDescent="0.35">
      <c r="A9" s="80">
        <v>2</v>
      </c>
      <c r="B9" s="23" t="s">
        <v>22</v>
      </c>
      <c r="C9" s="23" t="s">
        <v>86</v>
      </c>
      <c r="D9" s="190" t="s">
        <v>9</v>
      </c>
      <c r="E9" s="138" t="s">
        <v>64</v>
      </c>
      <c r="F9" s="144">
        <v>1</v>
      </c>
      <c r="G9" s="139"/>
      <c r="H9" s="139"/>
      <c r="I9" s="139"/>
      <c r="J9" s="137"/>
      <c r="K9" s="137"/>
      <c r="L9" s="137"/>
      <c r="M9" s="177">
        <v>3600</v>
      </c>
      <c r="N9" s="177">
        <v>3504</v>
      </c>
      <c r="O9" s="177">
        <v>2742</v>
      </c>
      <c r="P9" s="176">
        <f>ROUND((M9+N9+O9)/3,2)</f>
        <v>3282</v>
      </c>
      <c r="Q9" s="25">
        <f>F9*P9</f>
        <v>3282</v>
      </c>
      <c r="S9" s="5"/>
    </row>
    <row r="10" spans="1:19" s="5" customFormat="1" ht="21" customHeight="1" thickBot="1" x14ac:dyDescent="0.35">
      <c r="A10" s="187"/>
      <c r="B10" s="80"/>
      <c r="C10" s="80" t="s">
        <v>7</v>
      </c>
      <c r="D10" s="82"/>
      <c r="E10" s="82"/>
      <c r="F10" s="83">
        <v>1</v>
      </c>
      <c r="G10" s="84"/>
      <c r="H10" s="84"/>
      <c r="I10" s="84"/>
      <c r="J10" s="82"/>
      <c r="K10" s="82"/>
      <c r="L10" s="82"/>
      <c r="M10" s="82"/>
      <c r="N10" s="82"/>
      <c r="O10" s="82"/>
      <c r="P10" s="175"/>
      <c r="Q10" s="146">
        <f>Q9</f>
        <v>3282</v>
      </c>
    </row>
    <row r="11" spans="1:19" s="133" customFormat="1" ht="66" customHeight="1" x14ac:dyDescent="0.3">
      <c r="A11" s="228">
        <v>3</v>
      </c>
      <c r="B11" s="231" t="s">
        <v>76</v>
      </c>
      <c r="C11" s="231" t="s">
        <v>15</v>
      </c>
      <c r="D11" s="147" t="s">
        <v>6</v>
      </c>
      <c r="E11" s="148" t="s">
        <v>4</v>
      </c>
      <c r="F11" s="149">
        <v>10</v>
      </c>
      <c r="G11" s="150">
        <v>415</v>
      </c>
      <c r="H11" s="151">
        <v>435</v>
      </c>
      <c r="I11" s="151">
        <v>450</v>
      </c>
      <c r="J11" s="147"/>
      <c r="K11" s="147"/>
      <c r="L11" s="147"/>
      <c r="M11" s="147"/>
      <c r="N11" s="147"/>
      <c r="O11" s="147"/>
      <c r="P11" s="174">
        <f t="shared" ref="P11:P12" si="0">ROUND((G11+H11+I11)/3,2)</f>
        <v>433.33</v>
      </c>
      <c r="Q11" s="152">
        <f>F11*P11</f>
        <v>4333.3</v>
      </c>
    </row>
    <row r="12" spans="1:19" s="5" customFormat="1" ht="35.25" customHeight="1" thickBot="1" x14ac:dyDescent="0.35">
      <c r="A12" s="226"/>
      <c r="B12" s="226"/>
      <c r="C12" s="226"/>
      <c r="D12" s="190" t="s">
        <v>19</v>
      </c>
      <c r="E12" s="153" t="s">
        <v>4</v>
      </c>
      <c r="F12" s="144">
        <v>3</v>
      </c>
      <c r="G12" s="139">
        <v>415</v>
      </c>
      <c r="H12" s="154">
        <v>435</v>
      </c>
      <c r="I12" s="154">
        <v>450</v>
      </c>
      <c r="J12" s="190"/>
      <c r="K12" s="190"/>
      <c r="L12" s="190"/>
      <c r="M12" s="190"/>
      <c r="N12" s="190"/>
      <c r="O12" s="190"/>
      <c r="P12" s="140">
        <f t="shared" si="0"/>
        <v>433.33</v>
      </c>
      <c r="Q12" s="25">
        <f>F12*P12</f>
        <v>1299.99</v>
      </c>
    </row>
    <row r="13" spans="1:19" s="5" customFormat="1" ht="16.2" thickBot="1" x14ac:dyDescent="0.35">
      <c r="A13" s="155"/>
      <c r="B13" s="82"/>
      <c r="C13" s="187" t="s">
        <v>7</v>
      </c>
      <c r="D13" s="82"/>
      <c r="E13" s="82"/>
      <c r="F13" s="83">
        <v>13</v>
      </c>
      <c r="G13" s="84"/>
      <c r="H13" s="84"/>
      <c r="I13" s="84"/>
      <c r="J13" s="82"/>
      <c r="K13" s="82"/>
      <c r="L13" s="82"/>
      <c r="M13" s="82"/>
      <c r="N13" s="82"/>
      <c r="O13" s="82"/>
      <c r="P13" s="81"/>
      <c r="Q13" s="146">
        <f>Q11+Q12</f>
        <v>5633.29</v>
      </c>
    </row>
    <row r="14" spans="1:19" s="5" customFormat="1" ht="38.25" customHeight="1" thickBot="1" x14ac:dyDescent="0.35">
      <c r="A14" s="228">
        <v>4</v>
      </c>
      <c r="B14" s="231" t="s">
        <v>76</v>
      </c>
      <c r="C14" s="231" t="s">
        <v>14</v>
      </c>
      <c r="D14" s="237" t="s">
        <v>19</v>
      </c>
      <c r="E14" s="237" t="s">
        <v>4</v>
      </c>
      <c r="F14" s="233">
        <v>10</v>
      </c>
      <c r="G14" s="234">
        <v>1300</v>
      </c>
      <c r="H14" s="234">
        <v>1345</v>
      </c>
      <c r="I14" s="234">
        <v>1350</v>
      </c>
      <c r="J14" s="82"/>
      <c r="K14" s="82"/>
      <c r="L14" s="82"/>
      <c r="M14" s="225"/>
      <c r="N14" s="225"/>
      <c r="O14" s="225"/>
      <c r="P14" s="227">
        <f>ROUND((G14+H14+I14)/3,2)</f>
        <v>1331.67</v>
      </c>
      <c r="Q14" s="227">
        <f>F14*P14</f>
        <v>13316.7</v>
      </c>
    </row>
    <row r="15" spans="1:19" s="5" customFormat="1" ht="15.75" customHeight="1" thickBot="1" x14ac:dyDescent="0.35">
      <c r="A15" s="235"/>
      <c r="B15" s="236"/>
      <c r="C15" s="236"/>
      <c r="D15" s="226"/>
      <c r="E15" s="226"/>
      <c r="F15" s="226"/>
      <c r="G15" s="232"/>
      <c r="H15" s="226"/>
      <c r="I15" s="226"/>
      <c r="J15" s="26"/>
      <c r="K15" s="26"/>
      <c r="L15" s="26"/>
      <c r="M15" s="226"/>
      <c r="N15" s="226"/>
      <c r="O15" s="226"/>
      <c r="P15" s="226"/>
      <c r="Q15" s="226"/>
    </row>
    <row r="16" spans="1:19" s="5" customFormat="1" ht="53.25" customHeight="1" thickBot="1" x14ac:dyDescent="0.35">
      <c r="A16" s="226"/>
      <c r="B16" s="226"/>
      <c r="C16" s="226"/>
      <c r="D16" s="26" t="s">
        <v>6</v>
      </c>
      <c r="E16" s="29" t="s">
        <v>4</v>
      </c>
      <c r="F16" s="24">
        <v>3</v>
      </c>
      <c r="G16" s="30">
        <v>1300</v>
      </c>
      <c r="H16" s="27">
        <v>1345</v>
      </c>
      <c r="I16" s="27">
        <v>1350</v>
      </c>
      <c r="J16" s="26"/>
      <c r="K16" s="26"/>
      <c r="L16" s="26"/>
      <c r="M16" s="26"/>
      <c r="N16" s="26"/>
      <c r="O16" s="26"/>
      <c r="P16" s="25">
        <f>ROUND((G16+H16+I16)/3,2)</f>
        <v>1331.67</v>
      </c>
      <c r="Q16" s="28">
        <f>F16*P16</f>
        <v>3995.01</v>
      </c>
    </row>
    <row r="17" spans="1:19" s="5" customFormat="1" ht="18" customHeight="1" thickBot="1" x14ac:dyDescent="0.35">
      <c r="A17" s="156"/>
      <c r="B17" s="157"/>
      <c r="C17" s="80" t="s">
        <v>7</v>
      </c>
      <c r="D17" s="157"/>
      <c r="E17" s="157"/>
      <c r="F17" s="83">
        <v>13</v>
      </c>
      <c r="G17" s="158"/>
      <c r="H17" s="158"/>
      <c r="I17" s="158"/>
      <c r="J17" s="157"/>
      <c r="K17" s="157"/>
      <c r="L17" s="157"/>
      <c r="M17" s="157"/>
      <c r="N17" s="157"/>
      <c r="O17" s="157"/>
      <c r="P17" s="81"/>
      <c r="Q17" s="159">
        <f>Q14+Q16</f>
        <v>17311.71</v>
      </c>
      <c r="S17" s="11"/>
    </row>
    <row r="18" spans="1:19" s="11" customFormat="1" ht="105" customHeight="1" thickBot="1" x14ac:dyDescent="0.35">
      <c r="A18" s="187">
        <v>5</v>
      </c>
      <c r="B18" s="23" t="s">
        <v>77</v>
      </c>
      <c r="C18" s="23" t="s">
        <v>49</v>
      </c>
      <c r="D18" s="23" t="s">
        <v>6</v>
      </c>
      <c r="E18" s="160" t="s">
        <v>4</v>
      </c>
      <c r="F18" s="24">
        <v>10</v>
      </c>
      <c r="G18" s="30">
        <v>1600</v>
      </c>
      <c r="H18" s="27">
        <v>1650</v>
      </c>
      <c r="I18" s="27">
        <v>1690</v>
      </c>
      <c r="J18" s="161"/>
      <c r="K18" s="161"/>
      <c r="L18" s="161"/>
      <c r="M18" s="23"/>
      <c r="N18" s="23"/>
      <c r="O18" s="23"/>
      <c r="P18" s="25">
        <f>ROUND((G18+H18+I18)/3,2)</f>
        <v>1646.67</v>
      </c>
      <c r="Q18" s="28">
        <f>F18*P18</f>
        <v>16466.7</v>
      </c>
    </row>
    <row r="19" spans="1:19" s="11" customFormat="1" ht="30.75" customHeight="1" thickBot="1" x14ac:dyDescent="0.35">
      <c r="A19" s="80"/>
      <c r="B19" s="162"/>
      <c r="C19" s="80" t="s">
        <v>7</v>
      </c>
      <c r="D19" s="23"/>
      <c r="E19" s="160"/>
      <c r="F19" s="83">
        <v>10</v>
      </c>
      <c r="G19" s="30"/>
      <c r="H19" s="27"/>
      <c r="I19" s="27"/>
      <c r="J19" s="161"/>
      <c r="K19" s="161"/>
      <c r="L19" s="161"/>
      <c r="M19" s="23"/>
      <c r="N19" s="23"/>
      <c r="O19" s="23"/>
      <c r="P19" s="25"/>
      <c r="Q19" s="146">
        <f>Q18</f>
        <v>16466.7</v>
      </c>
    </row>
    <row r="20" spans="1:19" s="11" customFormat="1" ht="78" customHeight="1" thickBot="1" x14ac:dyDescent="0.35">
      <c r="A20" s="228">
        <v>6</v>
      </c>
      <c r="B20" s="229" t="s">
        <v>78</v>
      </c>
      <c r="C20" s="231" t="s">
        <v>50</v>
      </c>
      <c r="D20" s="163" t="s">
        <v>6</v>
      </c>
      <c r="E20" s="29" t="s">
        <v>4</v>
      </c>
      <c r="F20" s="24">
        <v>20</v>
      </c>
      <c r="G20" s="30">
        <v>415</v>
      </c>
      <c r="H20" s="27">
        <v>435</v>
      </c>
      <c r="I20" s="27">
        <v>450</v>
      </c>
      <c r="J20" s="26"/>
      <c r="K20" s="26"/>
      <c r="L20" s="26"/>
      <c r="M20" s="26"/>
      <c r="N20" s="26"/>
      <c r="O20" s="26"/>
      <c r="P20" s="25">
        <f>ROUND((G20+H20+I20)/3,2)</f>
        <v>433.33</v>
      </c>
      <c r="Q20" s="28">
        <f>F20*P20</f>
        <v>8666.6</v>
      </c>
      <c r="S20" s="5"/>
    </row>
    <row r="21" spans="1:19" s="11" customFormat="1" ht="68.25" customHeight="1" thickBot="1" x14ac:dyDescent="0.35">
      <c r="A21" s="226"/>
      <c r="B21" s="230"/>
      <c r="C21" s="232"/>
      <c r="D21" s="26" t="s">
        <v>19</v>
      </c>
      <c r="E21" s="164"/>
      <c r="F21" s="24">
        <v>6</v>
      </c>
      <c r="G21" s="30">
        <v>415</v>
      </c>
      <c r="H21" s="27">
        <v>435</v>
      </c>
      <c r="I21" s="27">
        <v>450</v>
      </c>
      <c r="J21" s="26"/>
      <c r="K21" s="26"/>
      <c r="L21" s="26"/>
      <c r="M21" s="26"/>
      <c r="N21" s="26"/>
      <c r="O21" s="26"/>
      <c r="P21" s="25">
        <f>ROUND((G21+H21+I21)/3,2)</f>
        <v>433.33</v>
      </c>
      <c r="Q21" s="28">
        <f>F21*P21</f>
        <v>2599.98</v>
      </c>
      <c r="S21" s="5"/>
    </row>
    <row r="22" spans="1:19" s="11" customFormat="1" ht="27" customHeight="1" thickBot="1" x14ac:dyDescent="0.35">
      <c r="A22" s="80"/>
      <c r="B22" s="23"/>
      <c r="C22" s="165" t="s">
        <v>7</v>
      </c>
      <c r="D22" s="166"/>
      <c r="E22" s="164"/>
      <c r="F22" s="83">
        <f>F20+F21</f>
        <v>26</v>
      </c>
      <c r="G22" s="30"/>
      <c r="H22" s="27"/>
      <c r="I22" s="27"/>
      <c r="J22" s="26"/>
      <c r="K22" s="26"/>
      <c r="L22" s="26"/>
      <c r="M22" s="26"/>
      <c r="N22" s="26"/>
      <c r="O22" s="26"/>
      <c r="P22" s="25"/>
      <c r="Q22" s="146">
        <f>Q20+Q21</f>
        <v>11266.58</v>
      </c>
      <c r="S22" s="5"/>
    </row>
    <row r="23" spans="1:19" s="5" customFormat="1" ht="84" customHeight="1" thickBot="1" x14ac:dyDescent="0.35">
      <c r="A23" s="80">
        <v>7</v>
      </c>
      <c r="B23" s="23" t="s">
        <v>79</v>
      </c>
      <c r="C23" s="23" t="s">
        <v>65</v>
      </c>
      <c r="D23" s="23" t="s">
        <v>9</v>
      </c>
      <c r="E23" s="29" t="s">
        <v>4</v>
      </c>
      <c r="F23" s="24">
        <v>1</v>
      </c>
      <c r="G23" s="30">
        <v>9000</v>
      </c>
      <c r="H23" s="27">
        <v>9300</v>
      </c>
      <c r="I23" s="27">
        <v>9800</v>
      </c>
      <c r="J23" s="161"/>
      <c r="K23" s="161"/>
      <c r="L23" s="161"/>
      <c r="M23" s="161"/>
      <c r="N23" s="161"/>
      <c r="O23" s="161"/>
      <c r="P23" s="25">
        <f>ROUND((G23+H23+I23)/3,2)</f>
        <v>9366.67</v>
      </c>
      <c r="Q23" s="28">
        <f>F23*P23</f>
        <v>9366.67</v>
      </c>
      <c r="R23" s="16"/>
    </row>
    <row r="24" spans="1:19" s="5" customFormat="1" ht="16.2" thickBot="1" x14ac:dyDescent="0.35">
      <c r="A24" s="87"/>
      <c r="B24" s="167"/>
      <c r="C24" s="80" t="s">
        <v>7</v>
      </c>
      <c r="D24" s="168"/>
      <c r="E24" s="167"/>
      <c r="F24" s="83">
        <v>5</v>
      </c>
      <c r="G24" s="169"/>
      <c r="H24" s="169"/>
      <c r="I24" s="169"/>
      <c r="J24" s="170"/>
      <c r="K24" s="170"/>
      <c r="L24" s="170"/>
      <c r="M24" s="170"/>
      <c r="N24" s="170"/>
      <c r="O24" s="170"/>
      <c r="P24" s="81"/>
      <c r="Q24" s="146">
        <f>SUM(Q23:Q23)</f>
        <v>9366.67</v>
      </c>
    </row>
    <row r="25" spans="1:19" s="5" customFormat="1" ht="101.25" customHeight="1" thickBot="1" x14ac:dyDescent="0.35">
      <c r="A25" s="80">
        <v>8</v>
      </c>
      <c r="B25" s="23" t="s">
        <v>77</v>
      </c>
      <c r="C25" s="23" t="s">
        <v>16</v>
      </c>
      <c r="D25" s="26" t="s">
        <v>6</v>
      </c>
      <c r="E25" s="29" t="s">
        <v>4</v>
      </c>
      <c r="F25" s="24">
        <v>30</v>
      </c>
      <c r="G25" s="30">
        <v>1990</v>
      </c>
      <c r="H25" s="27">
        <v>2000</v>
      </c>
      <c r="I25" s="27">
        <v>2200</v>
      </c>
      <c r="J25" s="26"/>
      <c r="K25" s="26"/>
      <c r="L25" s="26"/>
      <c r="M25" s="26"/>
      <c r="N25" s="26"/>
      <c r="O25" s="26"/>
      <c r="P25" s="25">
        <f>ROUND((G25+H25+I25)/3,2)</f>
        <v>2063.33</v>
      </c>
      <c r="Q25" s="28">
        <f>F25*P25</f>
        <v>61899.899999999994</v>
      </c>
    </row>
    <row r="26" spans="1:19" s="5" customFormat="1" ht="15" thickBot="1" x14ac:dyDescent="0.35">
      <c r="A26" s="80"/>
      <c r="B26" s="80"/>
      <c r="C26" s="80"/>
      <c r="D26" s="82"/>
      <c r="E26" s="87"/>
      <c r="F26" s="144">
        <f>F25</f>
        <v>30</v>
      </c>
      <c r="G26" s="88"/>
      <c r="H26" s="84"/>
      <c r="I26" s="84"/>
      <c r="J26" s="82"/>
      <c r="K26" s="82"/>
      <c r="L26" s="82"/>
      <c r="M26" s="82"/>
      <c r="N26" s="82"/>
      <c r="O26" s="82"/>
      <c r="P26" s="81"/>
      <c r="Q26" s="85">
        <f>SUM(Q25)</f>
        <v>61899.899999999994</v>
      </c>
    </row>
    <row r="27" spans="1:19" s="5" customFormat="1" ht="90.75" customHeight="1" thickBot="1" x14ac:dyDescent="0.35">
      <c r="A27" s="80">
        <v>9</v>
      </c>
      <c r="B27" s="23" t="s">
        <v>76</v>
      </c>
      <c r="C27" s="23" t="s">
        <v>21</v>
      </c>
      <c r="D27" s="26" t="s">
        <v>6</v>
      </c>
      <c r="E27" s="29" t="s">
        <v>4</v>
      </c>
      <c r="F27" s="24">
        <v>10</v>
      </c>
      <c r="G27" s="30">
        <v>415</v>
      </c>
      <c r="H27" s="27">
        <v>435</v>
      </c>
      <c r="I27" s="27">
        <v>450</v>
      </c>
      <c r="J27" s="26"/>
      <c r="K27" s="26"/>
      <c r="L27" s="26"/>
      <c r="M27" s="26"/>
      <c r="N27" s="26"/>
      <c r="O27" s="26"/>
      <c r="P27" s="25">
        <f>ROUND((G27+H27+I27)/3,2)</f>
        <v>433.33</v>
      </c>
      <c r="Q27" s="28">
        <f>F27*P27</f>
        <v>4333.3</v>
      </c>
      <c r="R27" s="16"/>
    </row>
    <row r="28" spans="1:19" s="5" customFormat="1" ht="16.2" thickBot="1" x14ac:dyDescent="0.35">
      <c r="A28" s="87"/>
      <c r="B28" s="167"/>
      <c r="C28" s="168" t="s">
        <v>7</v>
      </c>
      <c r="D28" s="168"/>
      <c r="E28" s="167"/>
      <c r="F28" s="83">
        <f>SUM(F27:F27)</f>
        <v>10</v>
      </c>
      <c r="G28" s="169"/>
      <c r="H28" s="169"/>
      <c r="I28" s="169"/>
      <c r="J28" s="170"/>
      <c r="K28" s="170"/>
      <c r="L28" s="170"/>
      <c r="M28" s="170"/>
      <c r="N28" s="170"/>
      <c r="O28" s="170"/>
      <c r="P28" s="81"/>
      <c r="Q28" s="146">
        <f>SUM(Q27)</f>
        <v>4333.3</v>
      </c>
    </row>
    <row r="29" spans="1:19" s="5" customFormat="1" ht="89.25" customHeight="1" thickBot="1" x14ac:dyDescent="0.35">
      <c r="A29" s="80">
        <v>10</v>
      </c>
      <c r="B29" s="23" t="s">
        <v>76</v>
      </c>
      <c r="C29" s="23" t="s">
        <v>20</v>
      </c>
      <c r="D29" s="26" t="s">
        <v>6</v>
      </c>
      <c r="E29" s="29" t="s">
        <v>4</v>
      </c>
      <c r="F29" s="24">
        <v>6</v>
      </c>
      <c r="G29" s="30">
        <v>1600</v>
      </c>
      <c r="H29" s="27">
        <v>1750</v>
      </c>
      <c r="I29" s="27">
        <v>1790</v>
      </c>
      <c r="J29" s="26"/>
      <c r="K29" s="26"/>
      <c r="L29" s="26"/>
      <c r="M29" s="26"/>
      <c r="N29" s="26"/>
      <c r="O29" s="26"/>
      <c r="P29" s="25">
        <f>ROUND((G29+H29+I29)/3,2)</f>
        <v>1713.33</v>
      </c>
      <c r="Q29" s="28">
        <f>F29*P29</f>
        <v>10279.98</v>
      </c>
    </row>
    <row r="30" spans="1:19" s="5" customFormat="1" ht="16.2" thickBot="1" x14ac:dyDescent="0.35">
      <c r="A30" s="87"/>
      <c r="B30" s="167"/>
      <c r="C30" s="167" t="s">
        <v>7</v>
      </c>
      <c r="D30" s="168"/>
      <c r="E30" s="167"/>
      <c r="F30" s="83">
        <v>6</v>
      </c>
      <c r="G30" s="169"/>
      <c r="H30" s="169"/>
      <c r="I30" s="169"/>
      <c r="J30" s="170"/>
      <c r="K30" s="170"/>
      <c r="L30" s="170"/>
      <c r="M30" s="170"/>
      <c r="N30" s="170"/>
      <c r="O30" s="170"/>
      <c r="P30" s="81"/>
      <c r="Q30" s="146">
        <f>SUM(Q29)</f>
        <v>10279.98</v>
      </c>
    </row>
    <row r="31" spans="1:19" s="5" customFormat="1" ht="102" customHeight="1" thickBot="1" x14ac:dyDescent="0.35">
      <c r="A31" s="80">
        <v>11</v>
      </c>
      <c r="B31" s="23" t="s">
        <v>76</v>
      </c>
      <c r="C31" s="23" t="s">
        <v>23</v>
      </c>
      <c r="D31" s="26" t="s">
        <v>6</v>
      </c>
      <c r="E31" s="29" t="s">
        <v>4</v>
      </c>
      <c r="F31" s="24">
        <v>6</v>
      </c>
      <c r="G31" s="30">
        <v>990</v>
      </c>
      <c r="H31" s="27">
        <v>995</v>
      </c>
      <c r="I31" s="27">
        <v>1010</v>
      </c>
      <c r="J31" s="26"/>
      <c r="K31" s="26"/>
      <c r="L31" s="26"/>
      <c r="M31" s="26"/>
      <c r="N31" s="26"/>
      <c r="O31" s="26"/>
      <c r="P31" s="25">
        <f>ROUND((G31+H31+I31)/3,2)</f>
        <v>998.33</v>
      </c>
      <c r="Q31" s="28">
        <f>F31*P31</f>
        <v>5989.9800000000005</v>
      </c>
    </row>
    <row r="32" spans="1:19" s="5" customFormat="1" ht="15" thickBot="1" x14ac:dyDescent="0.35">
      <c r="A32" s="87"/>
      <c r="B32" s="167"/>
      <c r="C32" s="168" t="s">
        <v>7</v>
      </c>
      <c r="D32" s="168"/>
      <c r="E32" s="167"/>
      <c r="F32" s="83">
        <v>6</v>
      </c>
      <c r="G32" s="169"/>
      <c r="H32" s="169"/>
      <c r="I32" s="169"/>
      <c r="J32" s="170"/>
      <c r="K32" s="170"/>
      <c r="L32" s="170"/>
      <c r="M32" s="170"/>
      <c r="N32" s="170"/>
      <c r="O32" s="170"/>
      <c r="P32" s="81"/>
      <c r="Q32" s="85">
        <f>SUM(Q31)</f>
        <v>5989.9800000000005</v>
      </c>
    </row>
    <row r="33" spans="1:19" s="5" customFormat="1" ht="111" customHeight="1" thickBot="1" x14ac:dyDescent="0.35">
      <c r="A33" s="187">
        <v>12</v>
      </c>
      <c r="B33" s="188" t="s">
        <v>80</v>
      </c>
      <c r="C33" s="23" t="s">
        <v>24</v>
      </c>
      <c r="D33" s="171" t="s">
        <v>6</v>
      </c>
      <c r="E33" s="29" t="s">
        <v>4</v>
      </c>
      <c r="F33" s="24">
        <v>4</v>
      </c>
      <c r="G33" s="30">
        <v>1550</v>
      </c>
      <c r="H33" s="27">
        <v>1590</v>
      </c>
      <c r="I33" s="27">
        <v>1595</v>
      </c>
      <c r="J33" s="172"/>
      <c r="K33" s="172"/>
      <c r="L33" s="172"/>
      <c r="M33" s="161"/>
      <c r="N33" s="161"/>
      <c r="O33" s="161"/>
      <c r="P33" s="25">
        <f>ROUND((G33+H33+I33)/3,2)</f>
        <v>1578.33</v>
      </c>
      <c r="Q33" s="28">
        <f>F33*P33</f>
        <v>6313.32</v>
      </c>
    </row>
    <row r="34" spans="1:19" s="5" customFormat="1" ht="28.5" customHeight="1" thickBot="1" x14ac:dyDescent="0.35">
      <c r="A34" s="80"/>
      <c r="B34" s="162"/>
      <c r="C34" s="168" t="s">
        <v>7</v>
      </c>
      <c r="D34" s="171"/>
      <c r="E34" s="29"/>
      <c r="F34" s="83">
        <v>4</v>
      </c>
      <c r="G34" s="30"/>
      <c r="H34" s="27"/>
      <c r="I34" s="27"/>
      <c r="J34" s="172"/>
      <c r="K34" s="172"/>
      <c r="L34" s="172"/>
      <c r="M34" s="161"/>
      <c r="N34" s="161"/>
      <c r="O34" s="161"/>
      <c r="P34" s="25"/>
      <c r="Q34" s="146">
        <f>Q33</f>
        <v>6313.32</v>
      </c>
    </row>
    <row r="35" spans="1:19" s="5" customFormat="1" ht="90.75" customHeight="1" thickBot="1" x14ac:dyDescent="0.35">
      <c r="A35" s="187">
        <v>13</v>
      </c>
      <c r="B35" s="188" t="s">
        <v>76</v>
      </c>
      <c r="C35" s="188" t="s">
        <v>51</v>
      </c>
      <c r="D35" s="190" t="s">
        <v>19</v>
      </c>
      <c r="E35" s="29" t="s">
        <v>4</v>
      </c>
      <c r="F35" s="24">
        <v>2</v>
      </c>
      <c r="G35" s="30">
        <v>1400</v>
      </c>
      <c r="H35" s="27">
        <v>1500</v>
      </c>
      <c r="I35" s="27">
        <v>1590</v>
      </c>
      <c r="J35" s="26"/>
      <c r="K35" s="26"/>
      <c r="L35" s="26"/>
      <c r="M35" s="26"/>
      <c r="N35" s="26"/>
      <c r="O35" s="26"/>
      <c r="P35" s="25">
        <f>ROUND((G35+H35+I35)/3,2)</f>
        <v>1496.67</v>
      </c>
      <c r="Q35" s="28">
        <f>F35*P35</f>
        <v>2993.34</v>
      </c>
    </row>
    <row r="36" spans="1:19" s="5" customFormat="1" ht="16.2" thickBot="1" x14ac:dyDescent="0.35">
      <c r="A36" s="132"/>
      <c r="B36" s="23"/>
      <c r="C36" s="89" t="s">
        <v>7</v>
      </c>
      <c r="D36" s="26"/>
      <c r="E36" s="29"/>
      <c r="F36" s="83">
        <v>2</v>
      </c>
      <c r="G36" s="30"/>
      <c r="H36" s="27"/>
      <c r="I36" s="27"/>
      <c r="J36" s="26"/>
      <c r="K36" s="26"/>
      <c r="L36" s="26"/>
      <c r="M36" s="26"/>
      <c r="N36" s="26"/>
      <c r="O36" s="26"/>
      <c r="P36" s="25"/>
      <c r="Q36" s="146">
        <f>Q35</f>
        <v>2993.34</v>
      </c>
    </row>
    <row r="37" spans="1:19" s="5" customFormat="1" ht="135.75" customHeight="1" thickBot="1" x14ac:dyDescent="0.35">
      <c r="A37" s="132">
        <v>14</v>
      </c>
      <c r="B37" s="23" t="s">
        <v>81</v>
      </c>
      <c r="C37" s="23" t="s">
        <v>52</v>
      </c>
      <c r="D37" s="26" t="s">
        <v>6</v>
      </c>
      <c r="E37" s="29" t="s">
        <v>4</v>
      </c>
      <c r="F37" s="24">
        <v>3</v>
      </c>
      <c r="G37" s="30">
        <v>1500</v>
      </c>
      <c r="H37" s="27">
        <v>1580</v>
      </c>
      <c r="I37" s="27">
        <v>1590</v>
      </c>
      <c r="J37" s="26"/>
      <c r="K37" s="26"/>
      <c r="L37" s="26"/>
      <c r="M37" s="26"/>
      <c r="N37" s="26"/>
      <c r="O37" s="26"/>
      <c r="P37" s="25">
        <f>ROUND((G37+H37+I37)/3,2)</f>
        <v>1556.67</v>
      </c>
      <c r="Q37" s="28">
        <f>F37*P37</f>
        <v>4670.01</v>
      </c>
      <c r="S37" s="13"/>
    </row>
    <row r="38" spans="1:19" s="5" customFormat="1" ht="16.2" thickBot="1" x14ac:dyDescent="0.35">
      <c r="A38" s="89"/>
      <c r="B38" s="89"/>
      <c r="C38" s="89" t="s">
        <v>7</v>
      </c>
      <c r="D38" s="89"/>
      <c r="E38" s="90"/>
      <c r="F38" s="86">
        <v>3</v>
      </c>
      <c r="G38" s="90"/>
      <c r="H38" s="90"/>
      <c r="I38" s="90"/>
      <c r="J38" s="90"/>
      <c r="K38" s="90"/>
      <c r="L38" s="90"/>
      <c r="M38" s="90"/>
      <c r="N38" s="90"/>
      <c r="O38" s="90"/>
      <c r="P38" s="81"/>
      <c r="Q38" s="146">
        <f>SUM(Q37)</f>
        <v>4670.01</v>
      </c>
    </row>
    <row r="39" spans="1:19" s="5" customFormat="1" ht="97.2" thickBot="1" x14ac:dyDescent="0.35">
      <c r="A39" s="80">
        <v>15</v>
      </c>
      <c r="B39" s="23" t="s">
        <v>82</v>
      </c>
      <c r="C39" s="23" t="s">
        <v>25</v>
      </c>
      <c r="D39" s="26" t="s">
        <v>6</v>
      </c>
      <c r="E39" s="29" t="s">
        <v>4</v>
      </c>
      <c r="F39" s="24">
        <v>3</v>
      </c>
      <c r="G39" s="30">
        <v>1200</v>
      </c>
      <c r="H39" s="27">
        <v>1280</v>
      </c>
      <c r="I39" s="27">
        <v>1350</v>
      </c>
      <c r="J39" s="26"/>
      <c r="K39" s="26"/>
      <c r="L39" s="26"/>
      <c r="M39" s="26"/>
      <c r="N39" s="26"/>
      <c r="O39" s="26"/>
      <c r="P39" s="25">
        <f>ROUND((G39+H39+I39)/3,2)</f>
        <v>1276.67</v>
      </c>
      <c r="Q39" s="28">
        <f>F39*P39</f>
        <v>3830.01</v>
      </c>
    </row>
    <row r="40" spans="1:19" s="5" customFormat="1" ht="16.2" thickBot="1" x14ac:dyDescent="0.35">
      <c r="A40" s="132"/>
      <c r="B40" s="23"/>
      <c r="C40" s="89" t="s">
        <v>7</v>
      </c>
      <c r="D40" s="26"/>
      <c r="E40" s="29"/>
      <c r="F40" s="24">
        <v>3</v>
      </c>
      <c r="G40" s="30"/>
      <c r="H40" s="27"/>
      <c r="I40" s="27"/>
      <c r="J40" s="26"/>
      <c r="K40" s="26"/>
      <c r="L40" s="26"/>
      <c r="M40" s="26"/>
      <c r="N40" s="26"/>
      <c r="O40" s="26"/>
      <c r="P40" s="25"/>
      <c r="Q40" s="146">
        <f>Q39</f>
        <v>3830.01</v>
      </c>
    </row>
    <row r="41" spans="1:19" s="5" customFormat="1" ht="138" customHeight="1" thickBot="1" x14ac:dyDescent="0.35">
      <c r="A41" s="132">
        <v>16</v>
      </c>
      <c r="B41" s="23" t="s">
        <v>83</v>
      </c>
      <c r="C41" s="23" t="s">
        <v>53</v>
      </c>
      <c r="D41" s="26" t="s">
        <v>6</v>
      </c>
      <c r="E41" s="29" t="s">
        <v>4</v>
      </c>
      <c r="F41" s="24">
        <v>3</v>
      </c>
      <c r="G41" s="30">
        <v>1200</v>
      </c>
      <c r="H41" s="27">
        <v>1230</v>
      </c>
      <c r="I41" s="27">
        <v>1400</v>
      </c>
      <c r="J41" s="26"/>
      <c r="K41" s="26"/>
      <c r="L41" s="26"/>
      <c r="M41" s="26"/>
      <c r="N41" s="26"/>
      <c r="O41" s="26"/>
      <c r="P41" s="25">
        <f>ROUND((G41+H41+I41)/3,2)</f>
        <v>1276.67</v>
      </c>
      <c r="Q41" s="28">
        <f>F41*P41</f>
        <v>3830.01</v>
      </c>
    </row>
    <row r="42" spans="1:19" s="5" customFormat="1" ht="15" thickBot="1" x14ac:dyDescent="0.35">
      <c r="A42" s="89"/>
      <c r="B42" s="89"/>
      <c r="C42" s="89" t="s">
        <v>7</v>
      </c>
      <c r="D42" s="89"/>
      <c r="E42" s="90"/>
      <c r="F42" s="86">
        <v>3</v>
      </c>
      <c r="G42" s="90"/>
      <c r="H42" s="27"/>
      <c r="I42" s="27"/>
      <c r="J42" s="90"/>
      <c r="K42" s="90"/>
      <c r="L42" s="90"/>
      <c r="M42" s="90"/>
      <c r="N42" s="90"/>
      <c r="O42" s="90"/>
      <c r="P42" s="81"/>
      <c r="Q42" s="85">
        <f>SUM(Q41)</f>
        <v>3830.01</v>
      </c>
    </row>
    <row r="43" spans="1:19" s="5" customFormat="1" ht="134.25" customHeight="1" thickBot="1" x14ac:dyDescent="0.35">
      <c r="A43" s="80">
        <v>17</v>
      </c>
      <c r="B43" s="23" t="s">
        <v>82</v>
      </c>
      <c r="C43" s="23" t="s">
        <v>54</v>
      </c>
      <c r="D43" s="26" t="s">
        <v>6</v>
      </c>
      <c r="E43" s="29" t="s">
        <v>4</v>
      </c>
      <c r="F43" s="24">
        <v>3</v>
      </c>
      <c r="G43" s="30">
        <v>1200</v>
      </c>
      <c r="H43" s="27">
        <v>1230</v>
      </c>
      <c r="I43" s="27">
        <v>1300</v>
      </c>
      <c r="J43" s="26"/>
      <c r="K43" s="26"/>
      <c r="L43" s="26"/>
      <c r="M43" s="26"/>
      <c r="N43" s="26"/>
      <c r="O43" s="26"/>
      <c r="P43" s="25">
        <f>ROUND((G43+H43+I43)/3,2)</f>
        <v>1243.33</v>
      </c>
      <c r="Q43" s="28">
        <f>F43*P43</f>
        <v>3729.99</v>
      </c>
    </row>
    <row r="44" spans="1:19" s="5" customFormat="1" ht="18" customHeight="1" thickBot="1" x14ac:dyDescent="0.35">
      <c r="A44" s="132"/>
      <c r="B44" s="23"/>
      <c r="C44" s="80" t="s">
        <v>8</v>
      </c>
      <c r="D44" s="26"/>
      <c r="E44" s="29"/>
      <c r="F44" s="83">
        <v>3</v>
      </c>
      <c r="G44" s="30"/>
      <c r="H44" s="27"/>
      <c r="I44" s="27"/>
      <c r="J44" s="26"/>
      <c r="K44" s="26"/>
      <c r="L44" s="26"/>
      <c r="M44" s="26"/>
      <c r="N44" s="26"/>
      <c r="O44" s="26"/>
      <c r="P44" s="25"/>
      <c r="Q44" s="146">
        <f>Q43</f>
        <v>3729.99</v>
      </c>
    </row>
    <row r="45" spans="1:19" s="5" customFormat="1" ht="67.5" customHeight="1" thickBot="1" x14ac:dyDescent="0.35">
      <c r="A45" s="132">
        <v>18</v>
      </c>
      <c r="B45" s="23" t="s">
        <v>76</v>
      </c>
      <c r="C45" s="23" t="s">
        <v>63</v>
      </c>
      <c r="D45" s="26" t="s">
        <v>6</v>
      </c>
      <c r="E45" s="29" t="s">
        <v>4</v>
      </c>
      <c r="F45" s="24">
        <v>5</v>
      </c>
      <c r="G45" s="30">
        <v>1300</v>
      </c>
      <c r="H45" s="27">
        <v>1350</v>
      </c>
      <c r="I45" s="27">
        <v>1480</v>
      </c>
      <c r="J45" s="26"/>
      <c r="K45" s="26"/>
      <c r="L45" s="26"/>
      <c r="M45" s="26"/>
      <c r="N45" s="26"/>
      <c r="O45" s="26"/>
      <c r="P45" s="25">
        <f>ROUND((G45+H45+I45)/3,2)</f>
        <v>1376.67</v>
      </c>
      <c r="Q45" s="28">
        <f>F45*P45</f>
        <v>6883.35</v>
      </c>
    </row>
    <row r="46" spans="1:19" s="5" customFormat="1" ht="15" thickBot="1" x14ac:dyDescent="0.35">
      <c r="A46" s="89"/>
      <c r="B46" s="89"/>
      <c r="C46" s="89" t="s">
        <v>7</v>
      </c>
      <c r="D46" s="89"/>
      <c r="E46" s="90"/>
      <c r="F46" s="86">
        <v>5</v>
      </c>
      <c r="G46" s="90"/>
      <c r="H46" s="90"/>
      <c r="I46" s="27"/>
      <c r="J46" s="90"/>
      <c r="K46" s="90"/>
      <c r="L46" s="90"/>
      <c r="M46" s="90"/>
      <c r="N46" s="90"/>
      <c r="O46" s="90"/>
      <c r="P46" s="81"/>
      <c r="Q46" s="85">
        <f>SUM(Q45)</f>
        <v>6883.35</v>
      </c>
    </row>
    <row r="47" spans="1:19" s="5" customFormat="1" ht="122.25" customHeight="1" thickBot="1" x14ac:dyDescent="0.35">
      <c r="A47" s="80">
        <v>19</v>
      </c>
      <c r="B47" s="23" t="s">
        <v>76</v>
      </c>
      <c r="C47" s="23" t="s">
        <v>55</v>
      </c>
      <c r="D47" s="26" t="s">
        <v>6</v>
      </c>
      <c r="E47" s="29" t="s">
        <v>4</v>
      </c>
      <c r="F47" s="24">
        <v>1</v>
      </c>
      <c r="G47" s="30">
        <v>1500</v>
      </c>
      <c r="H47" s="27">
        <v>1530</v>
      </c>
      <c r="I47" s="27">
        <v>1600</v>
      </c>
      <c r="J47" s="26"/>
      <c r="K47" s="26"/>
      <c r="L47" s="26"/>
      <c r="M47" s="26"/>
      <c r="N47" s="26"/>
      <c r="O47" s="26"/>
      <c r="P47" s="25">
        <f>ROUND((G47+H47+I47)/3,2)</f>
        <v>1543.33</v>
      </c>
      <c r="Q47" s="28">
        <f>F47*P47</f>
        <v>1543.33</v>
      </c>
    </row>
    <row r="48" spans="1:19" s="5" customFormat="1" ht="21" customHeight="1" thickBot="1" x14ac:dyDescent="0.35">
      <c r="A48" s="132"/>
      <c r="B48" s="23"/>
      <c r="C48" s="89" t="s">
        <v>7</v>
      </c>
      <c r="D48" s="26"/>
      <c r="E48" s="29"/>
      <c r="F48" s="83">
        <v>1</v>
      </c>
      <c r="G48" s="30"/>
      <c r="H48" s="27"/>
      <c r="I48" s="27"/>
      <c r="J48" s="26"/>
      <c r="K48" s="26"/>
      <c r="L48" s="26"/>
      <c r="M48" s="26"/>
      <c r="N48" s="26"/>
      <c r="O48" s="26"/>
      <c r="P48" s="25"/>
      <c r="Q48" s="28">
        <f>Q47</f>
        <v>1543.33</v>
      </c>
    </row>
    <row r="49" spans="1:18" s="5" customFormat="1" ht="122.25" customHeight="1" thickBot="1" x14ac:dyDescent="0.35">
      <c r="A49" s="132">
        <v>20</v>
      </c>
      <c r="B49" s="23" t="s">
        <v>76</v>
      </c>
      <c r="C49" s="23" t="s">
        <v>66</v>
      </c>
      <c r="D49" s="26" t="s">
        <v>6</v>
      </c>
      <c r="E49" s="29" t="s">
        <v>4</v>
      </c>
      <c r="F49" s="24">
        <v>1</v>
      </c>
      <c r="G49" s="30">
        <v>1500</v>
      </c>
      <c r="H49" s="27">
        <v>1530</v>
      </c>
      <c r="I49" s="27">
        <v>1600</v>
      </c>
      <c r="J49" s="26"/>
      <c r="K49" s="26"/>
      <c r="L49" s="26"/>
      <c r="M49" s="26"/>
      <c r="N49" s="26"/>
      <c r="O49" s="26"/>
      <c r="P49" s="25">
        <f>ROUND((G49+H49+I49)/3,2)</f>
        <v>1543.33</v>
      </c>
      <c r="Q49" s="28">
        <f>F49*P49</f>
        <v>1543.33</v>
      </c>
    </row>
    <row r="50" spans="1:18" s="5" customFormat="1" ht="15" thickBot="1" x14ac:dyDescent="0.35">
      <c r="A50" s="80"/>
      <c r="B50" s="80"/>
      <c r="C50" s="89" t="s">
        <v>7</v>
      </c>
      <c r="D50" s="82"/>
      <c r="E50" s="87"/>
      <c r="F50" s="83">
        <v>1</v>
      </c>
      <c r="G50" s="88"/>
      <c r="H50" s="84"/>
      <c r="I50" s="84"/>
      <c r="J50" s="82"/>
      <c r="K50" s="82"/>
      <c r="L50" s="82"/>
      <c r="M50" s="82"/>
      <c r="N50" s="82"/>
      <c r="O50" s="82"/>
      <c r="P50" s="81"/>
      <c r="Q50" s="85">
        <f>SUM(Q49)</f>
        <v>1543.33</v>
      </c>
    </row>
    <row r="51" spans="1:18" s="5" customFormat="1" ht="96.75" customHeight="1" thickBot="1" x14ac:dyDescent="0.35">
      <c r="A51" s="80">
        <v>21</v>
      </c>
      <c r="B51" s="23" t="s">
        <v>76</v>
      </c>
      <c r="C51" s="23" t="s">
        <v>67</v>
      </c>
      <c r="D51" s="26" t="s">
        <v>6</v>
      </c>
      <c r="E51" s="29" t="s">
        <v>4</v>
      </c>
      <c r="F51" s="24">
        <v>1</v>
      </c>
      <c r="G51" s="30">
        <v>1500</v>
      </c>
      <c r="H51" s="27">
        <v>1530</v>
      </c>
      <c r="I51" s="27">
        <v>1600</v>
      </c>
      <c r="J51" s="26"/>
      <c r="K51" s="26"/>
      <c r="L51" s="26"/>
      <c r="M51" s="26"/>
      <c r="N51" s="26"/>
      <c r="O51" s="26"/>
      <c r="P51" s="25">
        <f>ROUND((G51+H51+I51)/3,2)</f>
        <v>1543.33</v>
      </c>
      <c r="Q51" s="28">
        <f>F51*P51</f>
        <v>1543.33</v>
      </c>
      <c r="R51" s="16"/>
    </row>
    <row r="52" spans="1:18" s="92" customFormat="1" ht="15" thickBot="1" x14ac:dyDescent="0.35">
      <c r="A52" s="89"/>
      <c r="B52" s="89"/>
      <c r="C52" s="89" t="s">
        <v>7</v>
      </c>
      <c r="D52" s="89"/>
      <c r="E52" s="90"/>
      <c r="F52" s="86">
        <v>1</v>
      </c>
      <c r="G52" s="90"/>
      <c r="H52" s="90"/>
      <c r="I52" s="90"/>
      <c r="J52" s="90"/>
      <c r="K52" s="90"/>
      <c r="L52" s="90"/>
      <c r="M52" s="90"/>
      <c r="N52" s="90"/>
      <c r="O52" s="90"/>
      <c r="P52" s="81"/>
      <c r="Q52" s="85">
        <f>Q51</f>
        <v>1543.33</v>
      </c>
      <c r="R52" s="91"/>
    </row>
    <row r="53" spans="1:18" s="5" customFormat="1" ht="93" customHeight="1" thickBot="1" x14ac:dyDescent="0.35">
      <c r="A53" s="80">
        <v>22</v>
      </c>
      <c r="B53" s="23" t="s">
        <v>76</v>
      </c>
      <c r="C53" s="23" t="s">
        <v>68</v>
      </c>
      <c r="D53" s="26" t="s">
        <v>6</v>
      </c>
      <c r="E53" s="29" t="s">
        <v>4</v>
      </c>
      <c r="F53" s="24">
        <v>1</v>
      </c>
      <c r="G53" s="30">
        <v>1500</v>
      </c>
      <c r="H53" s="27">
        <v>1530</v>
      </c>
      <c r="I53" s="27">
        <v>1600</v>
      </c>
      <c r="J53" s="26"/>
      <c r="K53" s="26"/>
      <c r="L53" s="26"/>
      <c r="M53" s="26"/>
      <c r="N53" s="26"/>
      <c r="O53" s="26"/>
      <c r="P53" s="25">
        <f>ROUND((G53+H53+I53)/3,2)</f>
        <v>1543.33</v>
      </c>
      <c r="Q53" s="28">
        <f>F53*P53</f>
        <v>1543.33</v>
      </c>
      <c r="R53" s="16"/>
    </row>
    <row r="54" spans="1:18" s="92" customFormat="1" ht="15" thickBot="1" x14ac:dyDescent="0.35">
      <c r="A54" s="89"/>
      <c r="B54" s="89"/>
      <c r="C54" s="89" t="s">
        <v>7</v>
      </c>
      <c r="D54" s="89"/>
      <c r="E54" s="90"/>
      <c r="F54" s="86">
        <v>1</v>
      </c>
      <c r="G54" s="90"/>
      <c r="H54" s="27"/>
      <c r="I54" s="27"/>
      <c r="J54" s="90"/>
      <c r="K54" s="90"/>
      <c r="L54" s="90"/>
      <c r="M54" s="90"/>
      <c r="N54" s="90"/>
      <c r="O54" s="90"/>
      <c r="P54" s="81"/>
      <c r="Q54" s="85">
        <f>Q53</f>
        <v>1543.33</v>
      </c>
      <c r="R54" s="91"/>
    </row>
    <row r="55" spans="1:18" s="5" customFormat="1" ht="73.5" customHeight="1" thickBot="1" x14ac:dyDescent="0.35">
      <c r="A55" s="100">
        <v>23</v>
      </c>
      <c r="B55" s="32" t="s">
        <v>76</v>
      </c>
      <c r="C55" s="32" t="s">
        <v>69</v>
      </c>
      <c r="D55" s="57" t="s">
        <v>6</v>
      </c>
      <c r="E55" s="57"/>
      <c r="F55" s="35">
        <v>77</v>
      </c>
      <c r="G55" s="34">
        <v>415</v>
      </c>
      <c r="H55" s="34">
        <v>435</v>
      </c>
      <c r="I55" s="34">
        <v>450</v>
      </c>
      <c r="J55" s="34"/>
      <c r="K55" s="34"/>
      <c r="L55" s="39"/>
      <c r="M55" s="32"/>
      <c r="N55" s="32"/>
      <c r="O55" s="32"/>
      <c r="P55" s="25">
        <f>ROUND((G55+H55+I55)/3,2)</f>
        <v>433.33</v>
      </c>
      <c r="Q55" s="28">
        <f>F55*P55</f>
        <v>33366.409999999996</v>
      </c>
      <c r="R55" s="16"/>
    </row>
    <row r="56" spans="1:18" s="92" customFormat="1" ht="23.25" customHeight="1" thickBot="1" x14ac:dyDescent="0.35">
      <c r="A56" s="101"/>
      <c r="B56" s="89"/>
      <c r="C56" s="89" t="s">
        <v>8</v>
      </c>
      <c r="D56" s="93"/>
      <c r="E56" s="93"/>
      <c r="F56" s="94">
        <v>77</v>
      </c>
      <c r="G56" s="102"/>
      <c r="H56" s="102"/>
      <c r="I56" s="102"/>
      <c r="J56" s="102"/>
      <c r="K56" s="102"/>
      <c r="L56" s="103"/>
      <c r="M56" s="89"/>
      <c r="N56" s="89"/>
      <c r="O56" s="89"/>
      <c r="P56" s="81"/>
      <c r="Q56" s="85">
        <f>Q55</f>
        <v>33366.409999999996</v>
      </c>
      <c r="R56" s="91"/>
    </row>
    <row r="57" spans="1:18" s="5" customFormat="1" ht="62.25" customHeight="1" thickBot="1" x14ac:dyDescent="0.35">
      <c r="A57" s="100">
        <v>24</v>
      </c>
      <c r="B57" s="70" t="s">
        <v>76</v>
      </c>
      <c r="C57" s="40" t="s">
        <v>87</v>
      </c>
      <c r="D57" s="57" t="s">
        <v>6</v>
      </c>
      <c r="E57" s="57" t="s">
        <v>4</v>
      </c>
      <c r="F57" s="35">
        <v>2</v>
      </c>
      <c r="G57" s="34">
        <v>4800</v>
      </c>
      <c r="H57" s="34">
        <v>4890</v>
      </c>
      <c r="I57" s="34">
        <v>4950</v>
      </c>
      <c r="J57" s="34"/>
      <c r="K57" s="34"/>
      <c r="L57" s="39"/>
      <c r="M57" s="32"/>
      <c r="N57" s="32"/>
      <c r="O57" s="32"/>
      <c r="P57" s="25">
        <f>ROUND((G57+H57+I57)/3,2)</f>
        <v>4880</v>
      </c>
      <c r="Q57" s="28">
        <f>F57*P57</f>
        <v>9760</v>
      </c>
    </row>
    <row r="58" spans="1:18" s="92" customFormat="1" ht="21.75" customHeight="1" thickBot="1" x14ac:dyDescent="0.35">
      <c r="A58" s="101"/>
      <c r="B58" s="104"/>
      <c r="C58" s="89" t="s">
        <v>8</v>
      </c>
      <c r="D58" s="93"/>
      <c r="E58" s="93"/>
      <c r="F58" s="94">
        <v>2</v>
      </c>
      <c r="G58" s="102"/>
      <c r="H58" s="102"/>
      <c r="I58" s="102"/>
      <c r="J58" s="102"/>
      <c r="K58" s="102"/>
      <c r="L58" s="103"/>
      <c r="M58" s="89"/>
      <c r="N58" s="89"/>
      <c r="O58" s="89"/>
      <c r="P58" s="81"/>
      <c r="Q58" s="85">
        <f>Q57</f>
        <v>9760</v>
      </c>
    </row>
    <row r="59" spans="1:18" s="5" customFormat="1" ht="69" customHeight="1" thickBot="1" x14ac:dyDescent="0.35">
      <c r="A59" s="100">
        <v>25</v>
      </c>
      <c r="B59" s="70" t="s">
        <v>84</v>
      </c>
      <c r="C59" s="40" t="s">
        <v>88</v>
      </c>
      <c r="D59" s="57" t="s">
        <v>6</v>
      </c>
      <c r="E59" s="57" t="s">
        <v>4</v>
      </c>
      <c r="F59" s="35">
        <v>90</v>
      </c>
      <c r="G59" s="34">
        <v>900</v>
      </c>
      <c r="H59" s="34">
        <v>925</v>
      </c>
      <c r="I59" s="34">
        <v>950</v>
      </c>
      <c r="J59" s="34"/>
      <c r="K59" s="34"/>
      <c r="L59" s="39"/>
      <c r="M59" s="32"/>
      <c r="N59" s="32"/>
      <c r="O59" s="32"/>
      <c r="P59" s="25">
        <f>ROUND((G59+H59+I59)/3,2)</f>
        <v>925</v>
      </c>
      <c r="Q59" s="28">
        <f>F59*P59</f>
        <v>83250</v>
      </c>
    </row>
    <row r="60" spans="1:18" s="92" customFormat="1" ht="19.5" customHeight="1" thickBot="1" x14ac:dyDescent="0.35">
      <c r="A60" s="101"/>
      <c r="B60" s="104"/>
      <c r="C60" s="89" t="s">
        <v>8</v>
      </c>
      <c r="D60" s="93"/>
      <c r="E60" s="93"/>
      <c r="F60" s="94">
        <v>90</v>
      </c>
      <c r="G60" s="102"/>
      <c r="H60" s="102"/>
      <c r="I60" s="102"/>
      <c r="J60" s="102"/>
      <c r="K60" s="102"/>
      <c r="L60" s="103"/>
      <c r="M60" s="89"/>
      <c r="N60" s="89"/>
      <c r="O60" s="89"/>
      <c r="P60" s="81"/>
      <c r="Q60" s="85">
        <f>Q59</f>
        <v>83250</v>
      </c>
    </row>
    <row r="61" spans="1:18" s="5" customFormat="1" ht="75.75" customHeight="1" thickBot="1" x14ac:dyDescent="0.35">
      <c r="A61" s="100">
        <v>26</v>
      </c>
      <c r="B61" s="43" t="s">
        <v>76</v>
      </c>
      <c r="C61" s="41" t="s">
        <v>89</v>
      </c>
      <c r="D61" s="57" t="s">
        <v>6</v>
      </c>
      <c r="E61" s="57" t="s">
        <v>4</v>
      </c>
      <c r="F61" s="35">
        <v>10</v>
      </c>
      <c r="G61" s="34">
        <v>1500</v>
      </c>
      <c r="H61" s="34">
        <v>1590</v>
      </c>
      <c r="I61" s="34">
        <v>1625</v>
      </c>
      <c r="J61" s="34"/>
      <c r="K61" s="34"/>
      <c r="L61" s="39"/>
      <c r="M61" s="32"/>
      <c r="N61" s="32"/>
      <c r="O61" s="32"/>
      <c r="P61" s="25">
        <f>ROUND((G61+H61+I61)/3,2)</f>
        <v>1571.67</v>
      </c>
      <c r="Q61" s="28">
        <f>F61*P61</f>
        <v>15716.7</v>
      </c>
    </row>
    <row r="62" spans="1:18" s="92" customFormat="1" ht="18" customHeight="1" thickBot="1" x14ac:dyDescent="0.35">
      <c r="A62" s="101"/>
      <c r="B62" s="104"/>
      <c r="C62" s="89" t="s">
        <v>8</v>
      </c>
      <c r="D62" s="93"/>
      <c r="E62" s="93"/>
      <c r="F62" s="94">
        <f>SUM(F61)</f>
        <v>10</v>
      </c>
      <c r="G62" s="102"/>
      <c r="H62" s="102"/>
      <c r="I62" s="102"/>
      <c r="J62" s="102"/>
      <c r="K62" s="102"/>
      <c r="L62" s="103"/>
      <c r="M62" s="89"/>
      <c r="N62" s="89"/>
      <c r="O62" s="89"/>
      <c r="P62" s="81"/>
      <c r="Q62" s="85">
        <f>Q61</f>
        <v>15716.7</v>
      </c>
    </row>
    <row r="63" spans="1:18" s="5" customFormat="1" ht="78.75" customHeight="1" thickBot="1" x14ac:dyDescent="0.35">
      <c r="A63" s="100">
        <v>27</v>
      </c>
      <c r="B63" s="70" t="s">
        <v>76</v>
      </c>
      <c r="C63" s="42" t="s">
        <v>90</v>
      </c>
      <c r="D63" s="57" t="s">
        <v>6</v>
      </c>
      <c r="E63" s="57" t="s">
        <v>4</v>
      </c>
      <c r="F63" s="35">
        <v>17</v>
      </c>
      <c r="G63" s="34">
        <v>1600</v>
      </c>
      <c r="H63" s="34">
        <v>1680</v>
      </c>
      <c r="I63" s="34">
        <v>1695</v>
      </c>
      <c r="J63" s="34"/>
      <c r="K63" s="34"/>
      <c r="L63" s="39"/>
      <c r="M63" s="32"/>
      <c r="N63" s="32"/>
      <c r="O63" s="32"/>
      <c r="P63" s="25">
        <f>ROUND((G63+H63+I63)/3,2)</f>
        <v>1658.33</v>
      </c>
      <c r="Q63" s="28">
        <f>F63*P63</f>
        <v>28191.61</v>
      </c>
    </row>
    <row r="64" spans="1:18" s="92" customFormat="1" ht="17.25" customHeight="1" thickBot="1" x14ac:dyDescent="0.35">
      <c r="A64" s="101"/>
      <c r="B64" s="104"/>
      <c r="C64" s="89" t="s">
        <v>8</v>
      </c>
      <c r="D64" s="93"/>
      <c r="E64" s="93"/>
      <c r="F64" s="94">
        <v>17</v>
      </c>
      <c r="G64" s="102"/>
      <c r="H64" s="102"/>
      <c r="I64" s="102"/>
      <c r="J64" s="102"/>
      <c r="K64" s="102"/>
      <c r="L64" s="103"/>
      <c r="M64" s="89"/>
      <c r="N64" s="89"/>
      <c r="O64" s="89"/>
      <c r="P64" s="81"/>
      <c r="Q64" s="85">
        <f>Q63</f>
        <v>28191.61</v>
      </c>
    </row>
    <row r="65" spans="1:18" s="5" customFormat="1" ht="80.25" customHeight="1" thickBot="1" x14ac:dyDescent="0.35">
      <c r="A65" s="100">
        <v>28</v>
      </c>
      <c r="B65" s="70" t="s">
        <v>76</v>
      </c>
      <c r="C65" s="43" t="s">
        <v>91</v>
      </c>
      <c r="D65" s="57" t="s">
        <v>6</v>
      </c>
      <c r="E65" s="57" t="s">
        <v>4</v>
      </c>
      <c r="F65" s="35">
        <v>6</v>
      </c>
      <c r="G65" s="34">
        <v>2100</v>
      </c>
      <c r="H65" s="34">
        <v>2130</v>
      </c>
      <c r="I65" s="34">
        <v>2200</v>
      </c>
      <c r="J65" s="34"/>
      <c r="K65" s="34"/>
      <c r="L65" s="39"/>
      <c r="M65" s="32"/>
      <c r="N65" s="32"/>
      <c r="O65" s="32"/>
      <c r="P65" s="25">
        <f>ROUND((G65+H65+I65)/3,2)</f>
        <v>2143.33</v>
      </c>
      <c r="Q65" s="28">
        <f>F65*P65</f>
        <v>12859.98</v>
      </c>
    </row>
    <row r="66" spans="1:18" s="92" customFormat="1" ht="17.25" customHeight="1" thickBot="1" x14ac:dyDescent="0.35">
      <c r="A66" s="101"/>
      <c r="B66" s="104"/>
      <c r="C66" s="89" t="s">
        <v>8</v>
      </c>
      <c r="D66" s="93"/>
      <c r="E66" s="93"/>
      <c r="F66" s="94">
        <v>6</v>
      </c>
      <c r="G66" s="102"/>
      <c r="H66" s="102"/>
      <c r="I66" s="102"/>
      <c r="J66" s="102"/>
      <c r="K66" s="102"/>
      <c r="L66" s="103"/>
      <c r="M66" s="89"/>
      <c r="N66" s="89"/>
      <c r="O66" s="89"/>
      <c r="P66" s="81"/>
      <c r="Q66" s="85">
        <f>Q65</f>
        <v>12859.98</v>
      </c>
    </row>
    <row r="67" spans="1:18" s="5" customFormat="1" ht="77.25" customHeight="1" thickBot="1" x14ac:dyDescent="0.35">
      <c r="A67" s="100">
        <v>29</v>
      </c>
      <c r="B67" s="43" t="s">
        <v>85</v>
      </c>
      <c r="C67" s="44" t="s">
        <v>70</v>
      </c>
      <c r="D67" s="57" t="s">
        <v>6</v>
      </c>
      <c r="E67" s="57" t="s">
        <v>4</v>
      </c>
      <c r="F67" s="35">
        <v>5</v>
      </c>
      <c r="G67" s="34">
        <v>2200</v>
      </c>
      <c r="H67" s="34">
        <v>2250</v>
      </c>
      <c r="I67" s="34">
        <v>2260</v>
      </c>
      <c r="J67" s="34"/>
      <c r="K67" s="34"/>
      <c r="L67" s="39"/>
      <c r="M67" s="37"/>
      <c r="N67" s="37"/>
      <c r="O67" s="32"/>
      <c r="P67" s="25">
        <f>ROUND((G67+H67+I67)/3,2)</f>
        <v>2236.67</v>
      </c>
      <c r="Q67" s="28">
        <f>F67*P67</f>
        <v>11183.35</v>
      </c>
    </row>
    <row r="68" spans="1:18" s="92" customFormat="1" ht="17.25" customHeight="1" thickBot="1" x14ac:dyDescent="0.35">
      <c r="A68" s="101"/>
      <c r="B68" s="104"/>
      <c r="C68" s="89" t="s">
        <v>8</v>
      </c>
      <c r="D68" s="93"/>
      <c r="E68" s="93"/>
      <c r="F68" s="94">
        <v>5</v>
      </c>
      <c r="G68" s="102"/>
      <c r="H68" s="102"/>
      <c r="I68" s="102"/>
      <c r="J68" s="102"/>
      <c r="K68" s="102"/>
      <c r="L68" s="103"/>
      <c r="M68" s="89"/>
      <c r="N68" s="89"/>
      <c r="O68" s="89"/>
      <c r="P68" s="81"/>
      <c r="Q68" s="85">
        <f>Q67</f>
        <v>11183.35</v>
      </c>
    </row>
    <row r="69" spans="1:18" s="5" customFormat="1" ht="101.25" customHeight="1" thickBot="1" x14ac:dyDescent="0.35">
      <c r="A69" s="100">
        <v>30</v>
      </c>
      <c r="B69" s="43" t="s">
        <v>79</v>
      </c>
      <c r="C69" s="44" t="s">
        <v>71</v>
      </c>
      <c r="D69" s="57" t="s">
        <v>6</v>
      </c>
      <c r="E69" s="32" t="s">
        <v>4</v>
      </c>
      <c r="F69" s="35">
        <v>2</v>
      </c>
      <c r="G69" s="34">
        <v>2600</v>
      </c>
      <c r="H69" s="34">
        <v>2690</v>
      </c>
      <c r="I69" s="34">
        <v>2700</v>
      </c>
      <c r="J69" s="34"/>
      <c r="K69" s="34"/>
      <c r="L69" s="39"/>
      <c r="M69" s="32"/>
      <c r="N69" s="32"/>
      <c r="O69" s="32"/>
      <c r="P69" s="25">
        <f>ROUND((G69+H69+I69)/3,2)</f>
        <v>2663.33</v>
      </c>
      <c r="Q69" s="28">
        <f>F69*P69</f>
        <v>5326.66</v>
      </c>
    </row>
    <row r="70" spans="1:18" s="92" customFormat="1" ht="17.25" customHeight="1" thickBot="1" x14ac:dyDescent="0.35">
      <c r="A70" s="101"/>
      <c r="B70" s="104"/>
      <c r="C70" s="89" t="s">
        <v>8</v>
      </c>
      <c r="D70" s="93"/>
      <c r="E70" s="93"/>
      <c r="F70" s="94">
        <f>SUM(F69)</f>
        <v>2</v>
      </c>
      <c r="G70" s="102"/>
      <c r="H70" s="102"/>
      <c r="I70" s="102"/>
      <c r="J70" s="102"/>
      <c r="K70" s="102"/>
      <c r="L70" s="103"/>
      <c r="M70" s="89"/>
      <c r="N70" s="89"/>
      <c r="O70" s="89"/>
      <c r="P70" s="81"/>
      <c r="Q70" s="85">
        <f>Q69</f>
        <v>5326.66</v>
      </c>
    </row>
    <row r="71" spans="1:18" s="5" customFormat="1" ht="84" customHeight="1" thickBot="1" x14ac:dyDescent="0.35">
      <c r="A71" s="100">
        <v>31</v>
      </c>
      <c r="B71" s="43" t="s">
        <v>75</v>
      </c>
      <c r="C71" s="44" t="s">
        <v>72</v>
      </c>
      <c r="D71" s="57" t="s">
        <v>6</v>
      </c>
      <c r="E71" s="32" t="s">
        <v>4</v>
      </c>
      <c r="F71" s="35">
        <v>2</v>
      </c>
      <c r="G71" s="34">
        <v>1750</v>
      </c>
      <c r="H71" s="34">
        <v>1790</v>
      </c>
      <c r="I71" s="34">
        <v>1850</v>
      </c>
      <c r="J71" s="34"/>
      <c r="K71" s="34"/>
      <c r="L71" s="39"/>
      <c r="M71" s="32"/>
      <c r="N71" s="32"/>
      <c r="O71" s="32"/>
      <c r="P71" s="25">
        <f>ROUND((G71+H71+I71)/3,2)</f>
        <v>1796.67</v>
      </c>
      <c r="Q71" s="28">
        <f>F71*P71</f>
        <v>3593.34</v>
      </c>
    </row>
    <row r="72" spans="1:18" s="92" customFormat="1" ht="17.25" customHeight="1" thickBot="1" x14ac:dyDescent="0.35">
      <c r="A72" s="101"/>
      <c r="B72" s="104"/>
      <c r="C72" s="89" t="s">
        <v>8</v>
      </c>
      <c r="D72" s="57"/>
      <c r="E72" s="93"/>
      <c r="F72" s="94">
        <f>SUM(F71)</f>
        <v>2</v>
      </c>
      <c r="G72" s="102"/>
      <c r="H72" s="102"/>
      <c r="I72" s="102"/>
      <c r="J72" s="102"/>
      <c r="K72" s="102"/>
      <c r="L72" s="103"/>
      <c r="M72" s="89"/>
      <c r="N72" s="89"/>
      <c r="O72" s="89"/>
      <c r="P72" s="81"/>
      <c r="Q72" s="85">
        <f>Q71</f>
        <v>3593.34</v>
      </c>
    </row>
    <row r="73" spans="1:18" s="5" customFormat="1" ht="99.75" customHeight="1" thickBot="1" x14ac:dyDescent="0.35">
      <c r="A73" s="100">
        <v>32</v>
      </c>
      <c r="B73" s="71" t="s">
        <v>75</v>
      </c>
      <c r="C73" s="42" t="s">
        <v>73</v>
      </c>
      <c r="D73" s="57" t="s">
        <v>6</v>
      </c>
      <c r="E73" s="32" t="s">
        <v>4</v>
      </c>
      <c r="F73" s="35">
        <v>2</v>
      </c>
      <c r="G73" s="34">
        <v>1750</v>
      </c>
      <c r="H73" s="34">
        <v>1750</v>
      </c>
      <c r="I73" s="34">
        <v>1890</v>
      </c>
      <c r="J73" s="34"/>
      <c r="K73" s="34"/>
      <c r="L73" s="39"/>
      <c r="M73" s="32"/>
      <c r="N73" s="32"/>
      <c r="O73" s="32"/>
      <c r="P73" s="25">
        <f>ROUND((G73+H73+I73)/3,2)</f>
        <v>1796.67</v>
      </c>
      <c r="Q73" s="28">
        <f>F73*P73</f>
        <v>3593.34</v>
      </c>
    </row>
    <row r="74" spans="1:18" s="92" customFormat="1" ht="25.5" customHeight="1" thickBot="1" x14ac:dyDescent="0.35">
      <c r="A74" s="98"/>
      <c r="B74" s="99"/>
      <c r="C74" s="89" t="s">
        <v>8</v>
      </c>
      <c r="D74" s="89"/>
      <c r="E74" s="89"/>
      <c r="F74" s="86">
        <f>SUM(F73)</f>
        <v>2</v>
      </c>
      <c r="G74" s="96"/>
      <c r="H74" s="96"/>
      <c r="I74" s="96"/>
      <c r="J74" s="96"/>
      <c r="K74" s="96"/>
      <c r="L74" s="97"/>
      <c r="M74" s="89"/>
      <c r="N74" s="89"/>
      <c r="O74" s="89"/>
      <c r="P74" s="81"/>
      <c r="Q74" s="85">
        <f>Q73</f>
        <v>3593.34</v>
      </c>
    </row>
    <row r="75" spans="1:18" s="5" customFormat="1" ht="96" customHeight="1" thickBot="1" x14ac:dyDescent="0.35">
      <c r="A75" s="95">
        <v>33</v>
      </c>
      <c r="B75" s="45" t="s">
        <v>75</v>
      </c>
      <c r="C75" s="45" t="s">
        <v>74</v>
      </c>
      <c r="D75" s="32" t="s">
        <v>6</v>
      </c>
      <c r="E75" s="32" t="s">
        <v>4</v>
      </c>
      <c r="F75" s="31">
        <v>2</v>
      </c>
      <c r="G75" s="33">
        <v>1750</v>
      </c>
      <c r="H75" s="33">
        <v>1750</v>
      </c>
      <c r="I75" s="33">
        <v>1790</v>
      </c>
      <c r="J75" s="33"/>
      <c r="K75" s="33"/>
      <c r="L75" s="36"/>
      <c r="M75" s="32"/>
      <c r="N75" s="32"/>
      <c r="O75" s="32"/>
      <c r="P75" s="25">
        <f>ROUND((G75+H75+I75)/3,2)</f>
        <v>1763.33</v>
      </c>
      <c r="Q75" s="28">
        <f>F75*P75</f>
        <v>3526.66</v>
      </c>
    </row>
    <row r="76" spans="1:18" s="92" customFormat="1" ht="25.5" customHeight="1" thickBot="1" x14ac:dyDescent="0.35">
      <c r="A76" s="98"/>
      <c r="B76" s="99"/>
      <c r="C76" s="89" t="s">
        <v>8</v>
      </c>
      <c r="D76" s="89"/>
      <c r="E76" s="89"/>
      <c r="F76" s="86">
        <v>2</v>
      </c>
      <c r="G76" s="96"/>
      <c r="H76" s="96"/>
      <c r="I76" s="96"/>
      <c r="J76" s="96"/>
      <c r="K76" s="96"/>
      <c r="L76" s="97"/>
      <c r="M76" s="89"/>
      <c r="N76" s="89"/>
      <c r="O76" s="89"/>
      <c r="P76" s="81"/>
      <c r="Q76" s="85">
        <f>Q75</f>
        <v>3526.66</v>
      </c>
    </row>
    <row r="77" spans="1:18" s="5" customFormat="1" ht="66" customHeight="1" thickBot="1" x14ac:dyDescent="0.35">
      <c r="A77" s="95">
        <v>34</v>
      </c>
      <c r="B77" s="43" t="s">
        <v>76</v>
      </c>
      <c r="C77" s="42" t="s">
        <v>92</v>
      </c>
      <c r="D77" s="32" t="s">
        <v>6</v>
      </c>
      <c r="E77" s="32" t="s">
        <v>4</v>
      </c>
      <c r="F77" s="31">
        <v>2</v>
      </c>
      <c r="G77" s="33">
        <v>1400</v>
      </c>
      <c r="H77" s="33">
        <v>1480</v>
      </c>
      <c r="I77" s="33">
        <v>1495</v>
      </c>
      <c r="J77" s="33"/>
      <c r="K77" s="33"/>
      <c r="L77" s="36"/>
      <c r="M77" s="32"/>
      <c r="N77" s="32"/>
      <c r="O77" s="32"/>
      <c r="P77" s="25">
        <f>ROUND((G77+H77+I77)/3,2)</f>
        <v>1458.33</v>
      </c>
      <c r="Q77" s="28">
        <f>F77*P77</f>
        <v>2916.66</v>
      </c>
    </row>
    <row r="78" spans="1:18" s="92" customFormat="1" ht="25.5" customHeight="1" thickBot="1" x14ac:dyDescent="0.35">
      <c r="A78" s="101"/>
      <c r="B78" s="105"/>
      <c r="C78" s="93" t="s">
        <v>8</v>
      </c>
      <c r="D78" s="93"/>
      <c r="E78" s="93"/>
      <c r="F78" s="94">
        <v>2</v>
      </c>
      <c r="G78" s="102"/>
      <c r="H78" s="102"/>
      <c r="I78" s="102"/>
      <c r="J78" s="102"/>
      <c r="K78" s="102"/>
      <c r="L78" s="103"/>
      <c r="M78" s="89"/>
      <c r="N78" s="89"/>
      <c r="O78" s="89"/>
      <c r="P78" s="81"/>
      <c r="Q78" s="85">
        <f>Q77</f>
        <v>2916.66</v>
      </c>
    </row>
    <row r="79" spans="1:18" s="5" customFormat="1" ht="75.75" customHeight="1" thickBot="1" x14ac:dyDescent="0.35">
      <c r="A79" s="95">
        <v>35</v>
      </c>
      <c r="B79" s="58" t="s">
        <v>76</v>
      </c>
      <c r="C79" s="57" t="s">
        <v>93</v>
      </c>
      <c r="D79" s="32" t="s">
        <v>6</v>
      </c>
      <c r="E79" s="57" t="s">
        <v>4</v>
      </c>
      <c r="F79" s="35">
        <v>4</v>
      </c>
      <c r="G79" s="34">
        <v>2150</v>
      </c>
      <c r="H79" s="34">
        <v>2300</v>
      </c>
      <c r="I79" s="34">
        <v>2380</v>
      </c>
      <c r="J79" s="34"/>
      <c r="K79" s="34"/>
      <c r="L79" s="39"/>
      <c r="M79" s="89"/>
      <c r="N79" s="32"/>
      <c r="O79" s="32"/>
      <c r="P79" s="25">
        <f>ROUND((G79+H79+I79)/3,2)</f>
        <v>2276.67</v>
      </c>
      <c r="Q79" s="28">
        <f>F79*P79</f>
        <v>9106.68</v>
      </c>
      <c r="R79" s="12"/>
    </row>
    <row r="80" spans="1:18" s="92" customFormat="1" ht="26.25" customHeight="1" thickBot="1" x14ac:dyDescent="0.35">
      <c r="A80" s="98"/>
      <c r="B80" s="99"/>
      <c r="C80" s="89" t="s">
        <v>8</v>
      </c>
      <c r="D80" s="89"/>
      <c r="E80" s="89"/>
      <c r="F80" s="86">
        <v>4</v>
      </c>
      <c r="G80" s="102"/>
      <c r="H80" s="102"/>
      <c r="I80" s="102"/>
      <c r="J80" s="102"/>
      <c r="K80" s="102"/>
      <c r="L80" s="103"/>
      <c r="M80" s="89"/>
      <c r="N80" s="89"/>
      <c r="O80" s="89"/>
      <c r="P80" s="81"/>
      <c r="Q80" s="85">
        <f>Q79</f>
        <v>9106.68</v>
      </c>
      <c r="R80" s="106"/>
    </row>
    <row r="81" spans="1:18" s="5" customFormat="1" ht="81.75" customHeight="1" thickBot="1" x14ac:dyDescent="0.35">
      <c r="A81" s="108">
        <v>36</v>
      </c>
      <c r="B81" s="43" t="s">
        <v>75</v>
      </c>
      <c r="C81" s="43" t="s">
        <v>94</v>
      </c>
      <c r="D81" s="32" t="s">
        <v>6</v>
      </c>
      <c r="E81" s="32" t="s">
        <v>4</v>
      </c>
      <c r="F81" s="46">
        <v>4</v>
      </c>
      <c r="G81" s="39">
        <v>1400</v>
      </c>
      <c r="H81" s="34">
        <v>1520</v>
      </c>
      <c r="I81" s="47">
        <v>1580</v>
      </c>
      <c r="J81" s="48"/>
      <c r="K81" s="48"/>
      <c r="L81" s="48"/>
      <c r="M81" s="38"/>
      <c r="N81" s="38"/>
      <c r="O81" s="38"/>
      <c r="P81" s="25">
        <f>ROUND((G81+H81+I81)/3,2)</f>
        <v>1500</v>
      </c>
      <c r="Q81" s="28">
        <f>F81*P81</f>
        <v>6000</v>
      </c>
      <c r="R81" s="12"/>
    </row>
    <row r="82" spans="1:18" s="92" customFormat="1" ht="26.25" customHeight="1" thickBot="1" x14ac:dyDescent="0.35">
      <c r="A82" s="107"/>
      <c r="B82" s="99"/>
      <c r="C82" s="89" t="s">
        <v>30</v>
      </c>
      <c r="D82" s="89"/>
      <c r="E82" s="89"/>
      <c r="F82" s="109">
        <v>4</v>
      </c>
      <c r="G82" s="103"/>
      <c r="H82" s="102"/>
      <c r="I82" s="110"/>
      <c r="J82" s="111"/>
      <c r="K82" s="111"/>
      <c r="L82" s="111"/>
      <c r="M82" s="112"/>
      <c r="N82" s="112"/>
      <c r="O82" s="112"/>
      <c r="P82" s="81"/>
      <c r="Q82" s="85">
        <f>Q81</f>
        <v>6000</v>
      </c>
      <c r="R82" s="106"/>
    </row>
    <row r="83" spans="1:18" s="5" customFormat="1" ht="84" customHeight="1" thickBot="1" x14ac:dyDescent="0.35">
      <c r="A83" s="108">
        <v>37</v>
      </c>
      <c r="B83" s="43" t="s">
        <v>76</v>
      </c>
      <c r="C83" s="43" t="s">
        <v>95</v>
      </c>
      <c r="D83" s="32" t="s">
        <v>6</v>
      </c>
      <c r="E83" s="32" t="s">
        <v>4</v>
      </c>
      <c r="F83" s="46">
        <v>2</v>
      </c>
      <c r="G83" s="39">
        <v>1550</v>
      </c>
      <c r="H83" s="34">
        <v>1600</v>
      </c>
      <c r="I83" s="47">
        <v>1650</v>
      </c>
      <c r="J83" s="48"/>
      <c r="K83" s="48"/>
      <c r="L83" s="48"/>
      <c r="M83" s="38"/>
      <c r="N83" s="38"/>
      <c r="O83" s="38"/>
      <c r="P83" s="25">
        <f>ROUND((G83+H83+I83)/3,2)</f>
        <v>1600</v>
      </c>
      <c r="Q83" s="28">
        <f>F83*P83</f>
        <v>3200</v>
      </c>
      <c r="R83" s="12"/>
    </row>
    <row r="84" spans="1:18" s="92" customFormat="1" ht="24.75" customHeight="1" thickBot="1" x14ac:dyDescent="0.35">
      <c r="A84" s="107"/>
      <c r="B84" s="99"/>
      <c r="C84" s="89" t="s">
        <v>30</v>
      </c>
      <c r="D84" s="89"/>
      <c r="E84" s="89"/>
      <c r="F84" s="109">
        <v>2</v>
      </c>
      <c r="G84" s="103"/>
      <c r="H84" s="102"/>
      <c r="I84" s="110"/>
      <c r="J84" s="111"/>
      <c r="K84" s="111"/>
      <c r="L84" s="111"/>
      <c r="M84" s="112"/>
      <c r="N84" s="112"/>
      <c r="O84" s="112"/>
      <c r="P84" s="81"/>
      <c r="Q84" s="85">
        <f>Q83</f>
        <v>3200</v>
      </c>
      <c r="R84" s="106"/>
    </row>
    <row r="85" spans="1:18" s="5" customFormat="1" ht="70.5" customHeight="1" thickBot="1" x14ac:dyDescent="0.35">
      <c r="A85" s="108">
        <v>38</v>
      </c>
      <c r="B85" s="43" t="s">
        <v>76</v>
      </c>
      <c r="C85" s="43" t="s">
        <v>104</v>
      </c>
      <c r="D85" s="32" t="s">
        <v>6</v>
      </c>
      <c r="E85" s="32" t="s">
        <v>4</v>
      </c>
      <c r="F85" s="46">
        <v>2</v>
      </c>
      <c r="G85" s="39">
        <v>1500</v>
      </c>
      <c r="H85" s="34">
        <v>1600</v>
      </c>
      <c r="I85" s="47">
        <v>1650</v>
      </c>
      <c r="J85" s="48"/>
      <c r="K85" s="48"/>
      <c r="L85" s="48"/>
      <c r="M85" s="38"/>
      <c r="N85" s="38"/>
      <c r="O85" s="38"/>
      <c r="P85" s="25">
        <f>ROUND((G85+H85+I85)/3,2)</f>
        <v>1583.33</v>
      </c>
      <c r="Q85" s="28">
        <f>F85*P85</f>
        <v>3166.66</v>
      </c>
      <c r="R85" s="12"/>
    </row>
    <row r="86" spans="1:18" s="118" customFormat="1" ht="26.25" customHeight="1" thickBot="1" x14ac:dyDescent="0.35">
      <c r="A86" s="108"/>
      <c r="B86" s="99"/>
      <c r="C86" s="89" t="s">
        <v>30</v>
      </c>
      <c r="D86" s="89"/>
      <c r="E86" s="89"/>
      <c r="F86" s="109">
        <v>2</v>
      </c>
      <c r="G86" s="113"/>
      <c r="H86" s="135"/>
      <c r="I86" s="136"/>
      <c r="J86" s="115"/>
      <c r="K86" s="115"/>
      <c r="L86" s="115"/>
      <c r="M86" s="112"/>
      <c r="N86" s="112"/>
      <c r="O86" s="112"/>
      <c r="P86" s="114"/>
      <c r="Q86" s="116">
        <f>Q85</f>
        <v>3166.66</v>
      </c>
      <c r="R86" s="117"/>
    </row>
    <row r="87" spans="1:18" s="5" customFormat="1" ht="73.5" customHeight="1" thickBot="1" x14ac:dyDescent="0.35">
      <c r="A87" s="95">
        <v>39</v>
      </c>
      <c r="B87" s="43" t="s">
        <v>76</v>
      </c>
      <c r="C87" s="32" t="s">
        <v>105</v>
      </c>
      <c r="D87" s="32" t="s">
        <v>6</v>
      </c>
      <c r="E87" s="32" t="s">
        <v>4</v>
      </c>
      <c r="F87" s="31">
        <v>2</v>
      </c>
      <c r="G87" s="33">
        <v>1500</v>
      </c>
      <c r="H87" s="33">
        <v>1600</v>
      </c>
      <c r="I87" s="33">
        <v>1650</v>
      </c>
      <c r="J87" s="49"/>
      <c r="K87" s="49"/>
      <c r="L87" s="49"/>
      <c r="M87" s="89"/>
      <c r="N87" s="89"/>
      <c r="O87" s="89"/>
      <c r="P87" s="38">
        <f>ROUND((G87+H87+I87)/3,2)</f>
        <v>1583.33</v>
      </c>
      <c r="Q87" s="28">
        <f>F87*P87</f>
        <v>3166.66</v>
      </c>
      <c r="R87" s="17"/>
    </row>
    <row r="88" spans="1:18" s="92" customFormat="1" ht="26.25" customHeight="1" thickBot="1" x14ac:dyDescent="0.35">
      <c r="A88" s="98"/>
      <c r="B88" s="99"/>
      <c r="C88" s="89" t="s">
        <v>8</v>
      </c>
      <c r="D88" s="89"/>
      <c r="E88" s="89"/>
      <c r="F88" s="86">
        <v>2</v>
      </c>
      <c r="G88" s="122"/>
      <c r="H88" s="122"/>
      <c r="I88" s="122"/>
      <c r="J88" s="122"/>
      <c r="K88" s="122"/>
      <c r="L88" s="122"/>
      <c r="M88" s="89"/>
      <c r="N88" s="89"/>
      <c r="O88" s="89"/>
      <c r="P88" s="112"/>
      <c r="Q88" s="85">
        <f>Q87</f>
        <v>3166.66</v>
      </c>
      <c r="R88" s="106"/>
    </row>
    <row r="89" spans="1:18" s="5" customFormat="1" ht="66" customHeight="1" thickBot="1" x14ac:dyDescent="0.35">
      <c r="A89" s="100">
        <v>40</v>
      </c>
      <c r="B89" s="58" t="s">
        <v>76</v>
      </c>
      <c r="C89" s="57" t="s">
        <v>106</v>
      </c>
      <c r="D89" s="32" t="s">
        <v>6</v>
      </c>
      <c r="E89" s="50" t="s">
        <v>4</v>
      </c>
      <c r="F89" s="35">
        <v>2</v>
      </c>
      <c r="G89" s="48">
        <v>1500</v>
      </c>
      <c r="H89" s="33">
        <v>1600</v>
      </c>
      <c r="I89" s="34">
        <v>1650</v>
      </c>
      <c r="J89" s="51"/>
      <c r="K89" s="51"/>
      <c r="L89" s="51"/>
      <c r="M89" s="115"/>
      <c r="N89" s="89"/>
      <c r="O89" s="89"/>
      <c r="P89" s="38">
        <f>ROUND((G89+H89+I89)/3,2)</f>
        <v>1583.33</v>
      </c>
      <c r="Q89" s="28">
        <f>F89*P89</f>
        <v>3166.66</v>
      </c>
      <c r="R89" s="12"/>
    </row>
    <row r="90" spans="1:18" s="5" customFormat="1" ht="26.25" customHeight="1" thickBot="1" x14ac:dyDescent="0.35">
      <c r="A90" s="178"/>
      <c r="B90" s="134"/>
      <c r="C90" s="89" t="s">
        <v>8</v>
      </c>
      <c r="D90" s="32"/>
      <c r="E90" s="130"/>
      <c r="F90" s="31">
        <v>2</v>
      </c>
      <c r="G90" s="179"/>
      <c r="H90" s="49"/>
      <c r="I90" s="49"/>
      <c r="J90" s="179"/>
      <c r="K90" s="179"/>
      <c r="L90" s="179"/>
      <c r="M90" s="130"/>
      <c r="N90" s="32"/>
      <c r="O90" s="32"/>
      <c r="P90" s="38"/>
      <c r="Q90" s="85">
        <f>Q89</f>
        <v>3166.66</v>
      </c>
      <c r="R90" s="12"/>
    </row>
    <row r="91" spans="1:18" s="5" customFormat="1" ht="27" customHeight="1" thickBot="1" x14ac:dyDescent="0.35">
      <c r="A91" s="52"/>
      <c r="B91" s="53"/>
      <c r="C91" s="73" t="s">
        <v>29</v>
      </c>
      <c r="D91" s="73"/>
      <c r="E91" s="74"/>
      <c r="F91" s="75"/>
      <c r="G91" s="76"/>
      <c r="H91" s="76"/>
      <c r="I91" s="76"/>
      <c r="J91" s="74"/>
      <c r="K91" s="74"/>
      <c r="L91" s="74"/>
      <c r="M91" s="74"/>
      <c r="N91" s="77"/>
      <c r="O91" s="74"/>
      <c r="P91" s="181"/>
      <c r="Q91" s="180">
        <f>Q90+Q88+Q86+Q84+Q82+Q80+Q78+Q76+Q74+Q72+Q70+Q68+Q66+Q64+Q62+Q60+Q58+Q56+Q54+Q52+Q50+Q48+Q46+Q44+Q42+Q40+Q38+Q36+Q34+Q32+Q30+Q28+Q26+Q24+Q22+Q19+Q17+Q13+Q10+Q8</f>
        <v>462344.87999999989</v>
      </c>
    </row>
    <row r="92" spans="1:18" s="5" customFormat="1" ht="15" customHeight="1" x14ac:dyDescent="0.3">
      <c r="A92" s="61"/>
      <c r="B92" s="62"/>
      <c r="C92" s="69"/>
      <c r="D92" s="62"/>
      <c r="E92" s="61"/>
      <c r="F92" s="61"/>
      <c r="G92" s="61"/>
      <c r="H92" s="61"/>
      <c r="I92" s="61"/>
      <c r="J92" s="61"/>
      <c r="K92" s="61"/>
      <c r="L92" s="61"/>
      <c r="M92" s="61"/>
      <c r="N92" s="61"/>
      <c r="O92" s="61"/>
      <c r="P92" s="61"/>
      <c r="Q92" s="63"/>
    </row>
    <row r="93" spans="1:18" s="6" customFormat="1" ht="22.5" customHeight="1" x14ac:dyDescent="0.25">
      <c r="A93" s="119" t="s">
        <v>102</v>
      </c>
      <c r="B93" s="120"/>
      <c r="C93" s="121"/>
      <c r="D93" s="120"/>
      <c r="E93" s="119"/>
      <c r="F93" s="119"/>
      <c r="G93" s="119"/>
      <c r="H93" s="119"/>
      <c r="I93" s="54"/>
      <c r="J93" s="54"/>
      <c r="K93" s="54"/>
      <c r="L93" s="54"/>
      <c r="M93" s="54"/>
      <c r="N93" s="55"/>
      <c r="O93" s="55"/>
      <c r="P93" s="55"/>
      <c r="Q93" s="182"/>
      <c r="R93" s="55"/>
    </row>
    <row r="94" spans="1:18" ht="14.4" x14ac:dyDescent="0.3">
      <c r="A94" s="7"/>
      <c r="B94" s="59"/>
      <c r="C94" s="60"/>
      <c r="D94" s="59"/>
      <c r="E94" s="7"/>
      <c r="F94" s="7"/>
      <c r="G94" s="7"/>
      <c r="H94" s="7"/>
      <c r="I94" s="7"/>
      <c r="J94" s="7"/>
      <c r="K94" s="7"/>
      <c r="L94" s="7"/>
      <c r="M94" s="7"/>
      <c r="N94" s="7"/>
      <c r="O94" s="7"/>
      <c r="P94" s="7"/>
      <c r="Q94" s="7"/>
    </row>
    <row r="95" spans="1:18" s="7" customFormat="1" ht="13.8" x14ac:dyDescent="0.25">
      <c r="A95" s="219" t="s">
        <v>103</v>
      </c>
      <c r="B95" s="219"/>
      <c r="C95" s="219"/>
      <c r="D95" s="219"/>
      <c r="E95" s="219"/>
      <c r="F95" s="219"/>
      <c r="G95" s="219"/>
      <c r="H95" s="219"/>
      <c r="I95" s="219"/>
      <c r="J95" s="219"/>
      <c r="K95" s="219"/>
      <c r="L95" s="219"/>
      <c r="M95" s="219"/>
      <c r="N95" s="219"/>
      <c r="O95" s="219"/>
      <c r="P95" s="219"/>
      <c r="Q95" s="219"/>
    </row>
    <row r="96" spans="1:18" s="5" customFormat="1" ht="15" customHeight="1" x14ac:dyDescent="0.3">
      <c r="A96" s="221" t="s">
        <v>37</v>
      </c>
      <c r="B96" s="221"/>
      <c r="C96" s="221"/>
      <c r="D96" s="63"/>
      <c r="E96" s="64"/>
      <c r="F96" s="64"/>
      <c r="G96" s="64"/>
      <c r="H96" s="64"/>
      <c r="I96" s="64"/>
      <c r="J96" s="64"/>
      <c r="K96" s="64"/>
      <c r="L96" s="64"/>
      <c r="M96" s="64"/>
      <c r="N96" s="64"/>
      <c r="O96" s="64"/>
      <c r="P96" s="64"/>
      <c r="Q96" s="65"/>
    </row>
    <row r="97" spans="1:19" s="5" customFormat="1" ht="14.4" x14ac:dyDescent="0.3">
      <c r="A97" s="4"/>
      <c r="B97" s="4"/>
      <c r="C97" s="4"/>
      <c r="D97" s="4"/>
      <c r="E97" s="4"/>
      <c r="F97" s="66"/>
      <c r="G97" s="67"/>
      <c r="H97" s="67"/>
      <c r="I97" s="67"/>
      <c r="J97" s="68"/>
      <c r="K97" s="68"/>
      <c r="L97" s="68"/>
      <c r="M97" s="4"/>
      <c r="N97" s="4"/>
      <c r="O97" s="4"/>
      <c r="P97" s="4"/>
      <c r="Q97" s="56"/>
    </row>
    <row r="98" spans="1:19" s="5" customFormat="1" ht="15" customHeight="1" x14ac:dyDescent="0.3">
      <c r="A98" s="220" t="s">
        <v>17</v>
      </c>
      <c r="B98" s="220"/>
      <c r="C98" s="223" t="s">
        <v>46</v>
      </c>
      <c r="D98" s="223"/>
      <c r="E98" s="223"/>
      <c r="F98" s="66"/>
      <c r="G98" s="67"/>
      <c r="H98" s="67"/>
      <c r="I98" s="67"/>
      <c r="J98" s="68"/>
      <c r="K98" s="68"/>
      <c r="L98" s="68"/>
      <c r="M98" s="4"/>
      <c r="N98" s="4"/>
      <c r="O98" s="4"/>
      <c r="P98" s="4"/>
      <c r="Q98" s="56"/>
    </row>
    <row r="99" spans="1:19" s="5" customFormat="1" ht="15" customHeight="1" x14ac:dyDescent="0.3">
      <c r="A99" s="220" t="s">
        <v>31</v>
      </c>
      <c r="B99" s="220"/>
      <c r="C99" s="223" t="s">
        <v>47</v>
      </c>
      <c r="D99" s="223"/>
      <c r="E99" s="223"/>
      <c r="F99" s="66"/>
      <c r="G99" s="67"/>
      <c r="H99" s="67"/>
      <c r="I99" s="67"/>
      <c r="J99" s="68"/>
      <c r="K99" s="68"/>
      <c r="L99" s="68"/>
      <c r="M99" s="4"/>
      <c r="N99" s="4"/>
      <c r="O99" s="4"/>
      <c r="P99" s="4"/>
      <c r="Q99" s="4"/>
    </row>
    <row r="100" spans="1:19" s="5" customFormat="1" ht="15" customHeight="1" x14ac:dyDescent="0.3">
      <c r="A100" s="220" t="s">
        <v>18</v>
      </c>
      <c r="B100" s="220"/>
      <c r="C100" s="223" t="s">
        <v>48</v>
      </c>
      <c r="D100" s="223"/>
      <c r="E100" s="223"/>
      <c r="F100" s="66"/>
      <c r="G100" s="67"/>
      <c r="H100" s="67"/>
      <c r="I100" s="67"/>
      <c r="J100" s="68"/>
      <c r="K100" s="68"/>
      <c r="L100" s="68"/>
      <c r="M100" s="4"/>
      <c r="N100" s="4"/>
      <c r="O100" s="4"/>
      <c r="P100" s="4"/>
      <c r="Q100" s="186"/>
    </row>
    <row r="101" spans="1:19" s="5" customFormat="1" ht="15" customHeight="1" x14ac:dyDescent="0.3">
      <c r="A101" s="220" t="s">
        <v>57</v>
      </c>
      <c r="B101" s="220"/>
      <c r="C101" s="223" t="s">
        <v>60</v>
      </c>
      <c r="D101" s="223"/>
      <c r="E101" s="223"/>
      <c r="F101" s="66"/>
      <c r="G101" s="67"/>
      <c r="H101" s="67"/>
      <c r="I101" s="67"/>
      <c r="J101" s="68"/>
      <c r="K101" s="68"/>
      <c r="L101" s="68"/>
      <c r="M101" s="4"/>
      <c r="N101" s="4"/>
      <c r="O101" s="4"/>
      <c r="P101" s="4"/>
      <c r="Q101" s="4"/>
    </row>
    <row r="102" spans="1:19" s="5" customFormat="1" ht="15" customHeight="1" x14ac:dyDescent="0.3">
      <c r="A102" s="220" t="s">
        <v>58</v>
      </c>
      <c r="B102" s="220"/>
      <c r="C102" s="223" t="s">
        <v>61</v>
      </c>
      <c r="D102" s="223"/>
      <c r="E102" s="223"/>
      <c r="F102" s="66"/>
      <c r="G102" s="67"/>
      <c r="H102" s="67"/>
      <c r="I102" s="67"/>
      <c r="J102" s="68"/>
      <c r="K102" s="68"/>
      <c r="L102" s="68"/>
      <c r="M102" s="4"/>
      <c r="N102" s="4"/>
      <c r="O102" s="4"/>
      <c r="P102" s="4"/>
      <c r="Q102" s="4"/>
      <c r="S102" s="8"/>
    </row>
    <row r="103" spans="1:19" ht="15" customHeight="1" x14ac:dyDescent="0.3">
      <c r="A103" s="220" t="s">
        <v>59</v>
      </c>
      <c r="B103" s="220"/>
      <c r="C103" s="223" t="s">
        <v>62</v>
      </c>
      <c r="D103" s="223"/>
      <c r="E103" s="223"/>
      <c r="F103" s="3"/>
      <c r="G103" s="1"/>
      <c r="H103" s="1"/>
      <c r="I103" s="1"/>
      <c r="J103" s="7"/>
      <c r="K103" s="7"/>
      <c r="L103" s="7"/>
      <c r="M103" s="59"/>
      <c r="N103" s="59"/>
      <c r="O103" s="59"/>
      <c r="P103" s="59"/>
      <c r="Q103" s="4"/>
    </row>
    <row r="104" spans="1:19" ht="14.4" x14ac:dyDescent="0.3">
      <c r="A104" s="224"/>
      <c r="B104" s="224"/>
      <c r="C104" s="9" t="s">
        <v>38</v>
      </c>
      <c r="M104" s="8"/>
      <c r="N104" s="8"/>
      <c r="O104" s="8"/>
      <c r="P104" s="8"/>
      <c r="Q104" s="8"/>
    </row>
    <row r="105" spans="1:19" x14ac:dyDescent="0.3">
      <c r="B105" s="183"/>
      <c r="C105" s="184"/>
      <c r="D105" s="184"/>
      <c r="E105" s="59"/>
      <c r="F105" s="64"/>
      <c r="G105" s="64"/>
      <c r="H105" s="1"/>
      <c r="I105" s="1"/>
      <c r="M105" s="8"/>
      <c r="N105" s="8"/>
      <c r="O105" s="8"/>
      <c r="P105" s="8"/>
      <c r="Q105" s="8"/>
    </row>
    <row r="106" spans="1:19" ht="15.6" x14ac:dyDescent="0.3">
      <c r="B106" s="123" t="s">
        <v>39</v>
      </c>
      <c r="C106" s="184"/>
      <c r="D106" s="184"/>
      <c r="E106" s="59"/>
      <c r="F106" s="66"/>
      <c r="G106" s="66"/>
      <c r="H106" s="124" t="s">
        <v>40</v>
      </c>
      <c r="I106" s="185"/>
      <c r="M106" s="8"/>
      <c r="N106" s="8"/>
      <c r="O106" s="8"/>
      <c r="P106" s="8"/>
      <c r="Q106" s="8"/>
    </row>
    <row r="107" spans="1:19" ht="15.6" x14ac:dyDescent="0.3">
      <c r="B107" s="125"/>
      <c r="C107" s="59"/>
      <c r="D107" s="4"/>
      <c r="E107" s="59"/>
      <c r="F107" s="66"/>
      <c r="G107" s="66"/>
      <c r="H107" s="124"/>
      <c r="I107" s="124"/>
      <c r="M107" s="8"/>
      <c r="N107" s="8"/>
      <c r="O107" s="8"/>
      <c r="P107" s="8"/>
      <c r="Q107" s="8"/>
    </row>
    <row r="108" spans="1:19" ht="15.6" x14ac:dyDescent="0.3">
      <c r="B108" s="125" t="s">
        <v>41</v>
      </c>
      <c r="C108" s="59"/>
      <c r="D108" s="4"/>
      <c r="E108" s="59"/>
      <c r="F108" s="66"/>
      <c r="G108" s="66"/>
      <c r="H108" s="124" t="s">
        <v>42</v>
      </c>
      <c r="I108" s="124"/>
      <c r="M108" s="8"/>
      <c r="N108" s="8"/>
      <c r="O108" s="8"/>
      <c r="P108" s="8"/>
      <c r="Q108" s="8"/>
    </row>
    <row r="109" spans="1:19" ht="15.6" x14ac:dyDescent="0.3">
      <c r="B109" s="125"/>
      <c r="C109" s="59"/>
      <c r="D109" s="4"/>
      <c r="E109" s="59"/>
      <c r="F109" s="66"/>
      <c r="G109" s="66"/>
      <c r="H109" s="124"/>
      <c r="I109" s="124"/>
      <c r="M109" s="8"/>
      <c r="N109" s="8"/>
      <c r="O109" s="8"/>
      <c r="P109" s="8"/>
      <c r="Q109" s="8"/>
    </row>
    <row r="110" spans="1:19" ht="15.6" x14ac:dyDescent="0.3">
      <c r="B110" s="125" t="s">
        <v>43</v>
      </c>
      <c r="C110" s="59"/>
      <c r="D110" s="4"/>
      <c r="E110" s="59"/>
      <c r="F110" s="66"/>
      <c r="G110" s="66"/>
      <c r="H110" s="124" t="s">
        <v>44</v>
      </c>
      <c r="I110" s="128"/>
      <c r="M110" s="8"/>
      <c r="N110" s="8"/>
      <c r="O110" s="8"/>
      <c r="P110" s="8"/>
      <c r="Q110" s="8"/>
    </row>
    <row r="111" spans="1:19" ht="15.6" x14ac:dyDescent="0.3">
      <c r="B111" s="126"/>
      <c r="C111" s="59"/>
      <c r="D111" s="4"/>
      <c r="E111" s="59"/>
      <c r="F111" s="66"/>
      <c r="G111" s="66"/>
      <c r="H111" s="128"/>
      <c r="I111" s="185"/>
      <c r="M111" s="8"/>
      <c r="N111" s="8"/>
      <c r="O111" s="8"/>
      <c r="P111" s="8"/>
      <c r="Q111" s="8"/>
    </row>
    <row r="112" spans="1:19" ht="15.6" x14ac:dyDescent="0.3">
      <c r="B112" s="185" t="s">
        <v>9</v>
      </c>
      <c r="C112" s="184"/>
      <c r="D112" s="184"/>
      <c r="E112" s="184"/>
      <c r="F112" s="66"/>
      <c r="G112" s="66"/>
      <c r="H112" s="185" t="s">
        <v>45</v>
      </c>
      <c r="I112" s="185"/>
      <c r="M112" s="8"/>
      <c r="N112" s="8"/>
      <c r="O112" s="8"/>
      <c r="P112" s="8"/>
      <c r="Q112" s="8"/>
    </row>
    <row r="113" spans="2:9" s="8" customFormat="1" x14ac:dyDescent="0.3">
      <c r="B113" s="72"/>
      <c r="C113" s="9"/>
      <c r="D113" s="10"/>
      <c r="E113" s="9"/>
      <c r="F113" s="3"/>
      <c r="G113" s="3"/>
      <c r="H113" s="129"/>
      <c r="I113" s="129"/>
    </row>
    <row r="114" spans="2:9" s="8" customFormat="1" x14ac:dyDescent="0.3">
      <c r="B114" s="127"/>
      <c r="C114" s="9"/>
      <c r="D114" s="10"/>
      <c r="E114" s="9"/>
      <c r="F114" s="14"/>
      <c r="G114" s="15"/>
      <c r="H114" s="129" t="s">
        <v>56</v>
      </c>
      <c r="I114" s="129"/>
    </row>
  </sheetData>
  <mergeCells count="47">
    <mergeCell ref="E14:E15"/>
    <mergeCell ref="A1:Q1"/>
    <mergeCell ref="C2:O2"/>
    <mergeCell ref="A3:L3"/>
    <mergeCell ref="A4:H4"/>
    <mergeCell ref="A5:A6"/>
    <mergeCell ref="B5:B6"/>
    <mergeCell ref="C5:C6"/>
    <mergeCell ref="D5:D6"/>
    <mergeCell ref="E5:E6"/>
    <mergeCell ref="F5:F6"/>
    <mergeCell ref="G5:O5"/>
    <mergeCell ref="P5:Q5"/>
    <mergeCell ref="A11:A12"/>
    <mergeCell ref="B11:B12"/>
    <mergeCell ref="C11:C12"/>
    <mergeCell ref="O14:O15"/>
    <mergeCell ref="P14:P15"/>
    <mergeCell ref="Q14:Q15"/>
    <mergeCell ref="A20:A21"/>
    <mergeCell ref="B20:B21"/>
    <mergeCell ref="C20:C21"/>
    <mergeCell ref="F14:F15"/>
    <mergeCell ref="G14:G15"/>
    <mergeCell ref="H14:H15"/>
    <mergeCell ref="I14:I15"/>
    <mergeCell ref="M14:M15"/>
    <mergeCell ref="N14:N15"/>
    <mergeCell ref="A14:A16"/>
    <mergeCell ref="B14:B16"/>
    <mergeCell ref="C14:C16"/>
    <mergeCell ref="D14:D15"/>
    <mergeCell ref="A95:Q95"/>
    <mergeCell ref="A96:C96"/>
    <mergeCell ref="A98:B98"/>
    <mergeCell ref="C98:E98"/>
    <mergeCell ref="A99:B99"/>
    <mergeCell ref="C99:E99"/>
    <mergeCell ref="A103:B103"/>
    <mergeCell ref="C103:E103"/>
    <mergeCell ref="A104:B104"/>
    <mergeCell ref="A100:B100"/>
    <mergeCell ref="C100:E100"/>
    <mergeCell ref="A101:B101"/>
    <mergeCell ref="C101:E101"/>
    <mergeCell ref="A102:B102"/>
    <mergeCell ref="C102:E10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НМЦ 2021</vt: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2025-05-20T09:51:27Z</dcterms:modified>
</cp:coreProperties>
</file>